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ns.bocklandt/Desktop/"/>
    </mc:Choice>
  </mc:AlternateContent>
  <xr:revisionPtr revIDLastSave="0" documentId="8_{8E3DA4ED-6B1A-6F49-A467-59C2F15A00F5}" xr6:coauthVersionLast="40" xr6:coauthVersionMax="40" xr10:uidLastSave="{00000000-0000-0000-0000-000000000000}"/>
  <bookViews>
    <workbookView xWindow="4700" yWindow="460" windowWidth="19060" windowHeight="12800" tabRatio="881" xr2:uid="{00000000-000D-0000-FFFF-FFFF00000000}"/>
  </bookViews>
  <sheets>
    <sheet name="Entries" sheetId="1" r:id="rId1"/>
    <sheet name="Timetable C-comp" sheetId="30" state="hidden" r:id="rId2"/>
    <sheet name="Medailles" sheetId="31" state="hidden" r:id="rId3"/>
    <sheet name="Panel" sheetId="47" state="hidden" r:id="rId4"/>
    <sheet name="Lijsten" sheetId="12" state="hidden" r:id="rId5"/>
  </sheets>
  <externalReferences>
    <externalReference r:id="rId6"/>
  </externalReferences>
  <definedNames>
    <definedName name="_xlnm._FilterDatabase" localSheetId="0" hidden="1">Entries!$A$37:$G$42</definedName>
    <definedName name="_xlnm.Print_Area" localSheetId="0">Entries!$A$2:$G$42</definedName>
    <definedName name="_xlnm.Print_Area" localSheetId="2">Medailles!$A$1:$F$34</definedName>
    <definedName name="_xlnm.Print_Area" localSheetId="1">'Timetable C-comp'!$A$1:$E$49</definedName>
    <definedName name="_xlnm.Print_Titles" localSheetId="0">Entries!$2:$2</definedName>
    <definedName name="Categorieen">Lijsten!$B$26:$B$50</definedName>
    <definedName name="Ledenlijst">[1]Ledenlijst!$C$1:$C$340</definedName>
    <definedName name="Parameters">Lijsten!$B$26:$G$50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E14" i="31" l="1"/>
  <c r="D14" i="31"/>
  <c r="C14" i="31"/>
  <c r="F14" i="31" s="1"/>
  <c r="E13" i="31"/>
  <c r="D13" i="31"/>
  <c r="C13" i="31"/>
  <c r="F13" i="31" s="1"/>
  <c r="E12" i="31"/>
  <c r="D12" i="31"/>
  <c r="C12" i="31"/>
  <c r="R39" i="30"/>
  <c r="Q39" i="30"/>
  <c r="P39" i="30"/>
  <c r="K39" i="30"/>
  <c r="D39" i="30" s="1"/>
  <c r="L39" i="30" s="1"/>
  <c r="C39" i="30"/>
  <c r="K37" i="30"/>
  <c r="D37" i="30" s="1"/>
  <c r="L37" i="30" s="1"/>
  <c r="C37" i="30"/>
  <c r="C36" i="30"/>
  <c r="R35" i="30"/>
  <c r="Q35" i="30"/>
  <c r="P35" i="30"/>
  <c r="K35" i="30"/>
  <c r="D35" i="30" s="1"/>
  <c r="L35" i="30" s="1"/>
  <c r="C35" i="30"/>
  <c r="K33" i="30"/>
  <c r="D33" i="30" s="1"/>
  <c r="L33" i="30" s="1"/>
  <c r="C33" i="30"/>
  <c r="C32" i="30"/>
  <c r="D31" i="30"/>
  <c r="C31" i="30"/>
  <c r="K29" i="30"/>
  <c r="D29" i="30" s="1"/>
  <c r="L29" i="30" s="1"/>
  <c r="C29" i="30"/>
  <c r="C27" i="30"/>
  <c r="R26" i="30"/>
  <c r="Q26" i="30"/>
  <c r="P26" i="30"/>
  <c r="D26" i="30"/>
  <c r="L26" i="30" s="1"/>
  <c r="C25" i="30"/>
  <c r="R24" i="30"/>
  <c r="Q24" i="30"/>
  <c r="P24" i="30"/>
  <c r="N24" i="30"/>
  <c r="K24" i="30" s="1"/>
  <c r="D24" i="30" s="1"/>
  <c r="L24" i="30" s="1"/>
  <c r="K22" i="30"/>
  <c r="D22" i="30" s="1"/>
  <c r="L22" i="30" s="1"/>
  <c r="C22" i="30"/>
  <c r="C20" i="30"/>
  <c r="R19" i="30"/>
  <c r="Q19" i="30"/>
  <c r="P19" i="30"/>
  <c r="D19" i="30"/>
  <c r="L19" i="30" s="1"/>
  <c r="C19" i="30"/>
  <c r="C18" i="30"/>
  <c r="D17" i="30"/>
  <c r="C17" i="30"/>
  <c r="K15" i="30"/>
  <c r="D15" i="30" s="1"/>
  <c r="L15" i="30" s="1"/>
  <c r="C15" i="30"/>
  <c r="C12" i="30"/>
  <c r="R11" i="30"/>
  <c r="Q11" i="30"/>
  <c r="P11" i="30"/>
  <c r="D11" i="30"/>
  <c r="L11" i="30" s="1"/>
  <c r="C11" i="30"/>
  <c r="C10" i="30"/>
  <c r="D9" i="30"/>
  <c r="C9" i="30"/>
  <c r="K7" i="30"/>
  <c r="D7" i="30" s="1"/>
  <c r="L7" i="30" s="1"/>
  <c r="C7" i="30"/>
  <c r="A7" i="30"/>
  <c r="A3" i="30"/>
  <c r="C26" i="30"/>
  <c r="A16" i="31"/>
  <c r="C24" i="30" l="1"/>
  <c r="B7" i="30"/>
  <c r="A9" i="30" s="1"/>
  <c r="B9" i="30" s="1"/>
  <c r="A11" i="30" s="1"/>
  <c r="B11" i="30" s="1"/>
  <c r="A15" i="30" s="1"/>
  <c r="B15" i="30" s="1"/>
  <c r="A17" i="30" s="1"/>
  <c r="B17" i="30" s="1"/>
  <c r="A19" i="30" s="1"/>
  <c r="B19" i="30" s="1"/>
  <c r="A22" i="30" s="1"/>
  <c r="B22" i="30" s="1"/>
  <c r="A24" i="30" s="1"/>
  <c r="B24" i="30" s="1"/>
  <c r="A26" i="30" s="1"/>
  <c r="B26" i="30" s="1"/>
  <c r="A29" i="30" s="1"/>
  <c r="B29" i="30" s="1"/>
  <c r="A31" i="30" s="1"/>
  <c r="B31" i="30" s="1"/>
  <c r="A33" i="30" s="1"/>
  <c r="B33" i="30" s="1"/>
  <c r="A35" i="30" s="1"/>
  <c r="B35" i="30" s="1"/>
  <c r="A37" i="30" s="1"/>
  <c r="B37" i="30" s="1"/>
  <c r="A39" i="30" s="1"/>
  <c r="B39" i="30" s="1"/>
  <c r="A41" i="30" s="1"/>
  <c r="F12" i="31"/>
  <c r="L2" i="30"/>
  <c r="D49" i="30"/>
  <c r="B30" i="31" l="1"/>
  <c r="B23" i="31" l="1"/>
  <c r="D23" i="31" s="1"/>
  <c r="B21" i="31"/>
  <c r="D21" i="31" s="1"/>
  <c r="B22" i="31"/>
  <c r="B20" i="31"/>
  <c r="B32" i="31"/>
  <c r="B18" i="31"/>
  <c r="B27" i="31"/>
  <c r="B16" i="31"/>
  <c r="B24" i="31"/>
  <c r="B19" i="31"/>
  <c r="B29" i="31"/>
  <c r="B25" i="31"/>
  <c r="B31" i="31"/>
  <c r="C23" i="31"/>
  <c r="B28" i="31"/>
  <c r="B17" i="31"/>
  <c r="B26" i="31"/>
  <c r="D30" i="31"/>
  <c r="E30" i="31"/>
  <c r="C30" i="31"/>
  <c r="E23" i="31" l="1"/>
  <c r="F23" i="31" s="1"/>
  <c r="E21" i="31"/>
  <c r="F30" i="31"/>
  <c r="C21" i="31"/>
  <c r="E24" i="31"/>
  <c r="C24" i="31"/>
  <c r="D24" i="31"/>
  <c r="E18" i="31"/>
  <c r="C18" i="31"/>
  <c r="D18" i="31"/>
  <c r="E28" i="31"/>
  <c r="D28" i="31"/>
  <c r="C28" i="31"/>
  <c r="D25" i="31"/>
  <c r="E25" i="31"/>
  <c r="C25" i="31"/>
  <c r="B34" i="31"/>
  <c r="C16" i="31"/>
  <c r="E16" i="31"/>
  <c r="D16" i="31"/>
  <c r="D29" i="31"/>
  <c r="C29" i="31"/>
  <c r="E29" i="31"/>
  <c r="D27" i="31"/>
  <c r="C27" i="31"/>
  <c r="E27" i="31"/>
  <c r="E32" i="31"/>
  <c r="D32" i="31"/>
  <c r="C32" i="31"/>
  <c r="E26" i="31"/>
  <c r="C26" i="31"/>
  <c r="D26" i="31"/>
  <c r="D19" i="31"/>
  <c r="E19" i="31"/>
  <c r="C19" i="31"/>
  <c r="D20" i="31"/>
  <c r="C20" i="31"/>
  <c r="E20" i="31"/>
  <c r="E17" i="31"/>
  <c r="D17" i="31"/>
  <c r="C17" i="31"/>
  <c r="D31" i="31"/>
  <c r="E31" i="31"/>
  <c r="C31" i="31"/>
  <c r="C22" i="31"/>
  <c r="D22" i="31"/>
  <c r="E22" i="31"/>
  <c r="F26" i="31" l="1"/>
  <c r="F25" i="31"/>
  <c r="F21" i="31"/>
  <c r="F24" i="31"/>
  <c r="F17" i="31"/>
  <c r="F31" i="31"/>
  <c r="F27" i="31"/>
  <c r="F19" i="31"/>
  <c r="F29" i="31"/>
  <c r="F18" i="31"/>
  <c r="F22" i="31"/>
  <c r="F20" i="31"/>
  <c r="F32" i="31"/>
  <c r="F28" i="31"/>
  <c r="D34" i="31"/>
  <c r="E34" i="31"/>
  <c r="C34" i="31"/>
  <c r="F16" i="31"/>
  <c r="F34" i="31" l="1"/>
</calcChain>
</file>

<file path=xl/sharedStrings.xml><?xml version="1.0" encoding="utf-8"?>
<sst xmlns="http://schemas.openxmlformats.org/spreadsheetml/2006/main" count="416" uniqueCount="251">
  <si>
    <t>Sexe</t>
  </si>
  <si>
    <t>Birth Date</t>
  </si>
  <si>
    <t>Category</t>
  </si>
  <si>
    <t>M</t>
  </si>
  <si>
    <t>V</t>
  </si>
  <si>
    <t>KPL</t>
  </si>
  <si>
    <t>DSH</t>
  </si>
  <si>
    <t>GSK</t>
  </si>
  <si>
    <t>CPLA</t>
  </si>
  <si>
    <t>KHL</t>
  </si>
  <si>
    <t>HSK</t>
  </si>
  <si>
    <t>NOT</t>
  </si>
  <si>
    <t>NLL</t>
  </si>
  <si>
    <t>Coach</t>
  </si>
  <si>
    <t>Club Nr</t>
  </si>
  <si>
    <t>ROYAL BRUSSELS ICE HOCKEY AND SKATING CLUB</t>
  </si>
  <si>
    <t>KUNSTSCHAATSCLUB PIROUETTE LEUVEN</t>
  </si>
  <si>
    <t>CERCLE DES PATINEURS LIEGEOIS</t>
  </si>
  <si>
    <t>AXEL CLUB TOURNAI FEDERE</t>
  </si>
  <si>
    <t>AXEL</t>
  </si>
  <si>
    <t>PLC</t>
  </si>
  <si>
    <t>BSC</t>
  </si>
  <si>
    <t>BRUGSE SCHAATSCLUB</t>
  </si>
  <si>
    <t>DIE SWAENE HEIST</t>
  </si>
  <si>
    <t>HASSELTSE SCHAATSCLUB</t>
  </si>
  <si>
    <t>NIEUW OLYMPIA TURNHOUT</t>
  </si>
  <si>
    <t>FINLANDIA SCHAATSCLUB KARELIA (GULLEGEM)</t>
  </si>
  <si>
    <t>PATINAGE LOISIR CAROLEGIEN (CHARLEROI)</t>
  </si>
  <si>
    <t>KUNSTSCHAATSCLUB HEUVELKOUTER LIEDEKERKE</t>
  </si>
  <si>
    <t>GENTSE SCHAATSCLUB KRISTALLIJN</t>
  </si>
  <si>
    <t>NIEUW LUNA LOMMEL</t>
  </si>
  <si>
    <t>KRYOS EEKLO</t>
  </si>
  <si>
    <t>KRE</t>
  </si>
  <si>
    <t>Start</t>
  </si>
  <si>
    <t>Kür</t>
  </si>
  <si>
    <t>End</t>
  </si>
  <si>
    <t>KNH</t>
  </si>
  <si>
    <t>KUNSTSCHAATSCLUB NETEPARK HERENTALS</t>
  </si>
  <si>
    <t>TEMPTATION SKATING CLUB</t>
  </si>
  <si>
    <t>TSC</t>
  </si>
  <si>
    <t>Timetable</t>
  </si>
  <si>
    <t>Warmup</t>
  </si>
  <si>
    <t>Judging</t>
  </si>
  <si>
    <t>Parameters</t>
  </si>
  <si>
    <t>Number</t>
  </si>
  <si>
    <t>Miniemen</t>
  </si>
  <si>
    <t>#</t>
  </si>
  <si>
    <t>Niet splitsen</t>
  </si>
  <si>
    <t>-</t>
  </si>
  <si>
    <t>Keuzes</t>
  </si>
  <si>
    <t>Selecteer</t>
  </si>
  <si>
    <t>Fixed start</t>
  </si>
  <si>
    <t>Off ice</t>
  </si>
  <si>
    <t>ASW</t>
  </si>
  <si>
    <t>ANTARCTICA SKATE WILRIJK</t>
  </si>
  <si>
    <t>Club</t>
  </si>
  <si>
    <t>End of competition</t>
  </si>
  <si>
    <t>Katja</t>
  </si>
  <si>
    <t>Muziek en projectie</t>
  </si>
  <si>
    <t>Infodesk</t>
  </si>
  <si>
    <t>Jury</t>
  </si>
  <si>
    <t>IJsmeester</t>
  </si>
  <si>
    <t>Jurgen</t>
  </si>
  <si>
    <t>Christel</t>
  </si>
  <si>
    <t>Melissa</t>
  </si>
  <si>
    <t>Willy</t>
  </si>
  <si>
    <t>Peter</t>
  </si>
  <si>
    <t>Karen ?</t>
  </si>
  <si>
    <t>Antonia ?</t>
  </si>
  <si>
    <t>C-competition Mini</t>
  </si>
  <si>
    <t>C-competition Junior</t>
  </si>
  <si>
    <t>C-competition Senior</t>
  </si>
  <si>
    <t>C-competition Novice</t>
  </si>
  <si>
    <t>Priceawarding ceremony C-competition</t>
  </si>
  <si>
    <t>KHM</t>
  </si>
  <si>
    <t>KUNSTSCHAATSACADEMIE HIVERNIA MECHELEN</t>
  </si>
  <si>
    <t>Pirouette Skating 2014</t>
  </si>
  <si>
    <t>warm up Mini's</t>
  </si>
  <si>
    <t>warm up Novice + Senior</t>
  </si>
  <si>
    <t>C</t>
  </si>
  <si>
    <t>Miniemen Boys</t>
  </si>
  <si>
    <t>Novice A Boys</t>
  </si>
  <si>
    <t>Novice B Boys</t>
  </si>
  <si>
    <t>Advanced Novice Boys</t>
  </si>
  <si>
    <t>Junior Men</t>
  </si>
  <si>
    <t>Totaal</t>
  </si>
  <si>
    <t>Showcompetitie Mini's</t>
  </si>
  <si>
    <t>Showcompetitie Novices</t>
  </si>
  <si>
    <t>Showcompetitie Seniors</t>
  </si>
  <si>
    <t>Kunstschaatsclub Pirouette Leuven</t>
  </si>
  <si>
    <t>Ondernemingenweg 1, 3001 Leuven</t>
  </si>
  <si>
    <t>e-mail :  voorzitter@pirouetteleuven.be</t>
  </si>
  <si>
    <t>GSM :  0496 100996</t>
  </si>
  <si>
    <t>TS</t>
  </si>
  <si>
    <t>TC</t>
  </si>
  <si>
    <t>ATS</t>
  </si>
  <si>
    <t>Jurgen Schroyen</t>
  </si>
  <si>
    <t>Christel Weymeersch</t>
  </si>
  <si>
    <t>Nina Smets</t>
  </si>
  <si>
    <t>Geert Celis</t>
  </si>
  <si>
    <t>Kim Otzer</t>
  </si>
  <si>
    <t>Katja Vangoetsenhoven</t>
  </si>
  <si>
    <t>Kathleen Hendrickx</t>
  </si>
  <si>
    <t>R</t>
  </si>
  <si>
    <t>T</t>
  </si>
  <si>
    <t>AKR</t>
  </si>
  <si>
    <t>ANTWERPSE KUNSCHAATSCLUB RUGGEVELD (DEURNE)</t>
  </si>
  <si>
    <t>FSC</t>
  </si>
  <si>
    <t>Novice B Girls B</t>
  </si>
  <si>
    <t>Senior Men</t>
  </si>
  <si>
    <t>Novice A Girls A</t>
  </si>
  <si>
    <t>Advanced Novice Girls A</t>
  </si>
  <si>
    <t>Aantal</t>
  </si>
  <si>
    <t>Categorie</t>
  </si>
  <si>
    <t>Tara Fehily (GBR)</t>
  </si>
  <si>
    <t>Leen Vermeiren (BEL)</t>
  </si>
  <si>
    <t>Nancy Terlep (BEL)</t>
  </si>
  <si>
    <t>Dominique Schouten (NED)</t>
  </si>
  <si>
    <t>Patricia Houghton (GBR)</t>
  </si>
  <si>
    <t>Jacqui Martin (GBR)</t>
  </si>
  <si>
    <t>Ina Verelst (BEL)</t>
  </si>
  <si>
    <t>Emma Davies (GBR)</t>
  </si>
  <si>
    <t>Marcel Geers (BEL)</t>
  </si>
  <si>
    <t>Evelien Van den Berg (NED)</t>
  </si>
  <si>
    <t>Annemie De Preter (BEL)</t>
  </si>
  <si>
    <t>Françoise De Rappard (BEL)</t>
  </si>
  <si>
    <t>Mathilde Marchand (BEL)</t>
  </si>
  <si>
    <t>Christine Harper (GBR)</t>
  </si>
  <si>
    <t>Patricia Beckx (BEL)</t>
  </si>
  <si>
    <t>Jeroen Prins (NED)</t>
  </si>
  <si>
    <t>Opbouw</t>
  </si>
  <si>
    <t>Ice resurfacing</t>
  </si>
  <si>
    <t>Muriël Vannerum</t>
  </si>
  <si>
    <t>Antonia Cool</t>
  </si>
  <si>
    <t>IJS</t>
  </si>
  <si>
    <t xml:space="preserve">  Data Operator</t>
  </si>
  <si>
    <t xml:space="preserve">  Teller/calculateur</t>
  </si>
  <si>
    <t xml:space="preserve">  Muziek en projectie</t>
  </si>
  <si>
    <t xml:space="preserve">  Infodesk en knuffelverkoop</t>
  </si>
  <si>
    <t xml:space="preserve">  IJsmeester</t>
  </si>
  <si>
    <t xml:space="preserve">  Afhalen en wegbrengen juryleden</t>
  </si>
  <si>
    <t xml:space="preserve">  Technical specialist</t>
  </si>
  <si>
    <t xml:space="preserve">  Assistant technical specialist</t>
  </si>
  <si>
    <t xml:space="preserve">  Technical controller</t>
  </si>
  <si>
    <t>J#</t>
  </si>
  <si>
    <t xml:space="preserve">  Judge nr #</t>
  </si>
  <si>
    <t xml:space="preserve">  Camera</t>
  </si>
  <si>
    <t>RO</t>
  </si>
  <si>
    <t>DO</t>
  </si>
  <si>
    <t xml:space="preserve">  Replay Operator (cutter)</t>
  </si>
  <si>
    <t>ID</t>
  </si>
  <si>
    <t>TR</t>
  </si>
  <si>
    <t xml:space="preserve"> Nancy Terlep (BEL)</t>
  </si>
  <si>
    <t xml:space="preserve"> Françoise De Rappard (BEL)</t>
  </si>
  <si>
    <t xml:space="preserve"> Ina Verelst (BEL)</t>
  </si>
  <si>
    <t xml:space="preserve"> Marcel Geers (BEL)</t>
  </si>
  <si>
    <t xml:space="preserve"> Patricia Beckx (BEL)</t>
  </si>
  <si>
    <t xml:space="preserve"> Christine Harper (GBR)</t>
  </si>
  <si>
    <t xml:space="preserve"> Jurgen Schroyen</t>
  </si>
  <si>
    <t xml:space="preserve"> Christel Weymeersch</t>
  </si>
  <si>
    <t xml:space="preserve"> Katja Vangoetsenhoven</t>
  </si>
  <si>
    <t xml:space="preserve"> Kim Otzer</t>
  </si>
  <si>
    <t xml:space="preserve"> Geert Celis</t>
  </si>
  <si>
    <t xml:space="preserve"> Nina Smets</t>
  </si>
  <si>
    <t xml:space="preserve"> Muriël Vannerum</t>
  </si>
  <si>
    <t xml:space="preserve"> Kathleen Hendrickx</t>
  </si>
  <si>
    <t xml:space="preserve"> Antonia Cool</t>
  </si>
  <si>
    <t xml:space="preserve"> Marleen Vandijck</t>
  </si>
  <si>
    <t>Preminiemen</t>
  </si>
  <si>
    <t>Ann Angus (GBR)</t>
  </si>
  <si>
    <t>tara@fehilly.orangehome.co.uk</t>
  </si>
  <si>
    <t>Rc4Em@aol.com</t>
  </si>
  <si>
    <t>jatregunna@gmail.com</t>
  </si>
  <si>
    <t>christineaharper@hotmail.com</t>
  </si>
  <si>
    <t>ej.vdberg79@gmail.com</t>
  </si>
  <si>
    <t>jeroen.a.prins@me.com</t>
  </si>
  <si>
    <t>a_angus@yahou.com</t>
  </si>
  <si>
    <t>Preminiemen Girls</t>
  </si>
  <si>
    <t>Miniemen Girls</t>
  </si>
  <si>
    <t>Junior Ladies</t>
  </si>
  <si>
    <t>Senior Ladies</t>
  </si>
  <si>
    <t>Pirouette Skating 2015</t>
  </si>
  <si>
    <t>Contactpersoon : Jurgen Schroyen</t>
  </si>
  <si>
    <t>Novice A Girls B</t>
  </si>
  <si>
    <t>Novice B Girls A</t>
  </si>
  <si>
    <t>Advanced Novice Girls B</t>
  </si>
  <si>
    <r>
      <t>Trofee
"</t>
    </r>
    <r>
      <rPr>
        <b/>
        <sz val="14"/>
        <rFont val="Calibri"/>
        <family val="2"/>
        <scheme val="minor"/>
      </rPr>
      <t>1st place</t>
    </r>
    <r>
      <rPr>
        <b/>
        <sz val="14"/>
        <color theme="0"/>
        <rFont val="Calibri"/>
        <family val="2"/>
        <scheme val="minor"/>
      </rPr>
      <t>"</t>
    </r>
  </si>
  <si>
    <r>
      <t>Trofee
"</t>
    </r>
    <r>
      <rPr>
        <b/>
        <sz val="14"/>
        <rFont val="Calibri"/>
        <family val="2"/>
        <scheme val="minor"/>
      </rPr>
      <t>2nd place</t>
    </r>
    <r>
      <rPr>
        <b/>
        <sz val="14"/>
        <color theme="0"/>
        <rFont val="Calibri"/>
        <family val="2"/>
        <scheme val="minor"/>
      </rPr>
      <t>"</t>
    </r>
  </si>
  <si>
    <r>
      <t>Trofee
"</t>
    </r>
    <r>
      <rPr>
        <b/>
        <sz val="14"/>
        <rFont val="Calibri"/>
        <family val="2"/>
        <scheme val="minor"/>
      </rPr>
      <t>3rd place</t>
    </r>
    <r>
      <rPr>
        <b/>
        <sz val="14"/>
        <color theme="0"/>
        <rFont val="Calibri"/>
        <family val="2"/>
        <scheme val="minor"/>
      </rPr>
      <t>"</t>
    </r>
  </si>
  <si>
    <t>Medailles</t>
  </si>
  <si>
    <t xml:space="preserve"> Ann Angus (GBR)</t>
  </si>
  <si>
    <t xml:space="preserve"> Danièle September</t>
  </si>
  <si>
    <t xml:space="preserve"> Marleen De Gols</t>
  </si>
  <si>
    <t xml:space="preserve"> Guy van Becelaere</t>
  </si>
  <si>
    <t xml:space="preserve"> Peter Riskin</t>
  </si>
  <si>
    <t xml:space="preserve"> Ludo Daemen</t>
  </si>
  <si>
    <t xml:space="preserve"> Ton Mulder</t>
  </si>
  <si>
    <t xml:space="preserve"> Nicole Nielen</t>
  </si>
  <si>
    <t xml:space="preserve"> Louis Letems</t>
  </si>
  <si>
    <t xml:space="preserve"> Frans Naert</t>
  </si>
  <si>
    <t>Novice B Girls group A</t>
  </si>
  <si>
    <t>Novice B Girls group B</t>
  </si>
  <si>
    <t>Adv. Nov. Girls &amp; Boy</t>
  </si>
  <si>
    <t xml:space="preserve"> Lieve Westerlinck (BEL)</t>
  </si>
  <si>
    <t>R3</t>
  </si>
  <si>
    <t xml:space="preserve">  Referee (or Referee and Judge nr #)</t>
  </si>
  <si>
    <t>J1</t>
  </si>
  <si>
    <t xml:space="preserve"> Emma Collasin (BEL)</t>
  </si>
  <si>
    <t>J2</t>
  </si>
  <si>
    <t xml:space="preserve"> Ann Müsing (BEL)</t>
  </si>
  <si>
    <t xml:space="preserve"> Ann Baeten (BEL)</t>
  </si>
  <si>
    <t xml:space="preserve"> Laurence Beernaert (BEL)</t>
  </si>
  <si>
    <t>J5</t>
  </si>
  <si>
    <t>J4</t>
  </si>
  <si>
    <t xml:space="preserve"> Vera Vandecaveye (BEL)</t>
  </si>
  <si>
    <t xml:space="preserve"> Stephanie Christiaens</t>
  </si>
  <si>
    <t>J3</t>
  </si>
  <si>
    <t xml:space="preserve"> Anthony Grevisse (BEL)</t>
  </si>
  <si>
    <t>Novice A group B &amp; A</t>
  </si>
  <si>
    <t>Junior Ladies &amp; Men</t>
  </si>
  <si>
    <t>Senior Lady &amp; Men</t>
  </si>
  <si>
    <t xml:space="preserve"> Bart Vercammen</t>
  </si>
  <si>
    <t xml:space="preserve"> Hamish Angus (GBR)</t>
  </si>
  <si>
    <t xml:space="preserve"> Caro Kiraly</t>
  </si>
  <si>
    <t>PA</t>
  </si>
  <si>
    <t xml:space="preserve">  Price Awarding Ceremony</t>
  </si>
  <si>
    <t>RBI</t>
  </si>
  <si>
    <t>Senior  Ladies</t>
  </si>
  <si>
    <t>Name Club</t>
  </si>
  <si>
    <t>Preminiemen Boys</t>
  </si>
  <si>
    <t>Full Name</t>
  </si>
  <si>
    <t>Miniemen Girls B</t>
  </si>
  <si>
    <t>Junior Ladies B</t>
  </si>
  <si>
    <t>Miniemen Boys B</t>
  </si>
  <si>
    <t>Novice A Boys B</t>
  </si>
  <si>
    <t>Novice B Boys B</t>
  </si>
  <si>
    <t>Advanced Novice Boys B</t>
  </si>
  <si>
    <t>Junior Men B</t>
  </si>
  <si>
    <t>Senior  Men</t>
  </si>
  <si>
    <t>Free Skating</t>
  </si>
  <si>
    <t>Short Program</t>
  </si>
  <si>
    <t># per WU</t>
  </si>
  <si>
    <t>Miniemen Girls A</t>
  </si>
  <si>
    <t>Junior Ladies A</t>
  </si>
  <si>
    <t>Miniemen Boys A</t>
  </si>
  <si>
    <t>Junior Men A</t>
  </si>
  <si>
    <t>Advanced Novice Boys A</t>
  </si>
  <si>
    <t>Novice B Boys A</t>
  </si>
  <si>
    <t>Novice A Boys A</t>
  </si>
  <si>
    <t>Antarcticacup 2019</t>
  </si>
  <si>
    <t>Zaterdag  30/03/'19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</si>
</sst>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hh:mm:ss;@"/>
    <numFmt numFmtId="166" formatCode="h:mm:ss;@"/>
  </numFmts>
  <fonts count="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30"/>
      <name val="Calibri (Hoofdtekst)_x0000_"/>
    </font>
  </fonts>
  <fills count="2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theme="6"/>
      </patternFill>
    </fill>
    <fill>
      <patternFill patternType="solid">
        <fgColor rgb="FFFFFF00"/>
        <bgColor theme="6" tint="0.79998168889431442"/>
      </patternFill>
    </fill>
    <fill>
      <patternFill patternType="solid">
        <fgColor rgb="FFFFFF99"/>
        <bgColor theme="6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theme="6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0" fontId="4" fillId="0" borderId="0"/>
    <xf numFmtId="0" fontId="32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Protection="1"/>
    <xf numFmtId="0" fontId="6" fillId="0" borderId="0" xfId="0" applyFont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0" fillId="3" borderId="0" xfId="0" applyFill="1"/>
    <xf numFmtId="0" fontId="6" fillId="0" borderId="0" xfId="0" applyFont="1" applyFill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20" fontId="9" fillId="0" borderId="2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1" fillId="0" borderId="0" xfId="0" applyFont="1" applyProtection="1"/>
    <xf numFmtId="20" fontId="14" fillId="5" borderId="2" xfId="0" applyNumberFormat="1" applyFont="1" applyFill="1" applyBorder="1" applyAlignment="1">
      <alignment horizontal="center" vertical="center"/>
    </xf>
    <xf numFmtId="20" fontId="14" fillId="5" borderId="3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vertical="center"/>
    </xf>
    <xf numFmtId="0" fontId="14" fillId="5" borderId="3" xfId="0" applyFont="1" applyFill="1" applyBorder="1" applyAlignment="1">
      <alignment horizontal="left" vertical="center"/>
    </xf>
    <xf numFmtId="20" fontId="14" fillId="0" borderId="2" xfId="0" applyNumberFormat="1" applyFont="1" applyBorder="1" applyAlignment="1">
      <alignment horizontal="center" vertical="center"/>
    </xf>
    <xf numFmtId="20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0" fontId="16" fillId="5" borderId="3" xfId="0" applyNumberFormat="1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5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0" fontId="16" fillId="5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" fontId="14" fillId="5" borderId="3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vertical="center"/>
    </xf>
    <xf numFmtId="1" fontId="18" fillId="0" borderId="0" xfId="0" applyNumberFormat="1" applyFont="1" applyAlignment="1">
      <alignment horizontal="center" vertical="center"/>
    </xf>
    <xf numFmtId="1" fontId="5" fillId="8" borderId="3" xfId="0" applyNumberFormat="1" applyFont="1" applyFill="1" applyBorder="1" applyAlignment="1">
      <alignment horizontal="center" vertical="center"/>
    </xf>
    <xf numFmtId="1" fontId="18" fillId="8" borderId="3" xfId="0" applyNumberFormat="1" applyFont="1" applyFill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" fontId="20" fillId="7" borderId="0" xfId="0" applyNumberFormat="1" applyFont="1" applyFill="1" applyBorder="1" applyAlignment="1">
      <alignment horizontal="center" vertical="center"/>
    </xf>
    <xf numFmtId="165" fontId="20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64" fontId="20" fillId="7" borderId="3" xfId="0" applyNumberFormat="1" applyFont="1" applyFill="1" applyBorder="1" applyAlignment="1">
      <alignment horizontal="center" vertical="center"/>
    </xf>
    <xf numFmtId="1" fontId="20" fillId="7" borderId="3" xfId="0" applyNumberFormat="1" applyFont="1" applyFill="1" applyBorder="1" applyAlignment="1">
      <alignment horizontal="center" vertical="center"/>
    </xf>
    <xf numFmtId="165" fontId="20" fillId="7" borderId="3" xfId="0" applyNumberFormat="1" applyFont="1" applyFill="1" applyBorder="1" applyAlignment="1">
      <alignment horizontal="center" vertical="center"/>
    </xf>
    <xf numFmtId="164" fontId="5" fillId="9" borderId="3" xfId="0" applyNumberFormat="1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64" fontId="18" fillId="9" borderId="3" xfId="0" applyNumberFormat="1" applyFont="1" applyFill="1" applyBorder="1" applyAlignment="1">
      <alignment horizontal="center" vertical="center"/>
    </xf>
    <xf numFmtId="20" fontId="7" fillId="6" borderId="3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left" vertical="center"/>
    </xf>
    <xf numFmtId="165" fontId="18" fillId="9" borderId="3" xfId="0" applyNumberFormat="1" applyFont="1" applyFill="1" applyBorder="1" applyAlignment="1">
      <alignment horizontal="center" vertical="center"/>
    </xf>
    <xf numFmtId="165" fontId="5" fillId="9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1" fontId="12" fillId="7" borderId="0" xfId="0" applyNumberFormat="1" applyFont="1" applyFill="1" applyBorder="1" applyAlignment="1">
      <alignment horizontal="center" vertical="center"/>
    </xf>
    <xf numFmtId="165" fontId="21" fillId="9" borderId="3" xfId="0" applyNumberFormat="1" applyFont="1" applyFill="1" applyBorder="1" applyAlignment="1">
      <alignment horizontal="center" vertical="center"/>
    </xf>
    <xf numFmtId="20" fontId="22" fillId="5" borderId="2" xfId="0" applyNumberFormat="1" applyFont="1" applyFill="1" applyBorder="1" applyAlignment="1">
      <alignment horizontal="center" vertical="center"/>
    </xf>
    <xf numFmtId="20" fontId="23" fillId="6" borderId="2" xfId="0" applyNumberFormat="1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vertical="center"/>
    </xf>
    <xf numFmtId="20" fontId="23" fillId="5" borderId="2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4" fillId="5" borderId="3" xfId="0" applyFont="1" applyFill="1" applyBorder="1" applyAlignment="1">
      <alignment vertical="center"/>
    </xf>
    <xf numFmtId="165" fontId="14" fillId="5" borderId="3" xfId="0" applyNumberFormat="1" applyFont="1" applyFill="1" applyBorder="1" applyAlignment="1">
      <alignment vertical="center"/>
    </xf>
    <xf numFmtId="1" fontId="5" fillId="13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4" fillId="14" borderId="3" xfId="0" applyFont="1" applyFill="1" applyBorder="1" applyAlignment="1">
      <alignment vertical="center"/>
    </xf>
    <xf numFmtId="0" fontId="14" fillId="14" borderId="3" xfId="0" applyFont="1" applyFill="1" applyBorder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3" fillId="0" borderId="0" xfId="0" applyFont="1" applyAlignment="1">
      <alignment vertical="center"/>
    </xf>
    <xf numFmtId="0" fontId="0" fillId="12" borderId="6" xfId="0" applyFill="1" applyBorder="1" applyAlignment="1">
      <alignment horizontal="center"/>
    </xf>
    <xf numFmtId="0" fontId="0" fillId="15" borderId="6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0" fillId="19" borderId="6" xfId="0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" fillId="0" borderId="0" xfId="0" applyFont="1" applyAlignment="1">
      <alignment horizontal="right" textRotation="90"/>
    </xf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textRotation="90"/>
    </xf>
    <xf numFmtId="0" fontId="25" fillId="0" borderId="0" xfId="0" applyFont="1" applyAlignment="1"/>
    <xf numFmtId="164" fontId="1" fillId="0" borderId="0" xfId="0" applyNumberFormat="1" applyFont="1" applyAlignment="1">
      <alignment horizontal="center" textRotation="90"/>
    </xf>
    <xf numFmtId="164" fontId="0" fillId="0" borderId="0" xfId="0" applyNumberFormat="1" applyAlignment="1">
      <alignment horizontal="center"/>
    </xf>
    <xf numFmtId="0" fontId="25" fillId="0" borderId="0" xfId="0" applyFont="1" applyFill="1"/>
    <xf numFmtId="0" fontId="29" fillId="0" borderId="0" xfId="0" applyFont="1"/>
    <xf numFmtId="164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64" fontId="28" fillId="0" borderId="6" xfId="0" applyNumberFormat="1" applyFont="1" applyBorder="1" applyAlignment="1">
      <alignment horizontal="center"/>
    </xf>
    <xf numFmtId="164" fontId="29" fillId="0" borderId="6" xfId="0" applyNumberFormat="1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164" fontId="29" fillId="0" borderId="6" xfId="0" applyNumberFormat="1" applyFont="1" applyBorder="1" applyAlignment="1">
      <alignment horizontal="center"/>
    </xf>
    <xf numFmtId="0" fontId="25" fillId="0" borderId="7" xfId="0" applyFont="1" applyBorder="1" applyAlignment="1">
      <alignment horizontal="right"/>
    </xf>
    <xf numFmtId="0" fontId="25" fillId="0" borderId="8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28" fillId="0" borderId="8" xfId="0" applyFont="1" applyBorder="1" applyAlignment="1">
      <alignment horizontal="right"/>
    </xf>
    <xf numFmtId="0" fontId="29" fillId="0" borderId="7" xfId="0" applyFont="1" applyFill="1" applyBorder="1" applyAlignment="1">
      <alignment horizontal="right"/>
    </xf>
    <xf numFmtId="0" fontId="29" fillId="0" borderId="8" xfId="0" applyFont="1" applyFill="1" applyBorder="1" applyAlignment="1">
      <alignment horizontal="right"/>
    </xf>
    <xf numFmtId="0" fontId="29" fillId="0" borderId="7" xfId="0" applyFont="1" applyBorder="1" applyAlignment="1">
      <alignment horizontal="right"/>
    </xf>
    <xf numFmtId="0" fontId="29" fillId="0" borderId="8" xfId="0" applyFont="1" applyBorder="1" applyAlignment="1">
      <alignment horizontal="right"/>
    </xf>
    <xf numFmtId="0" fontId="0" fillId="20" borderId="6" xfId="0" applyFill="1" applyBorder="1" applyAlignment="1">
      <alignment horizontal="center"/>
    </xf>
    <xf numFmtId="0" fontId="0" fillId="21" borderId="6" xfId="0" applyFill="1" applyBorder="1" applyAlignment="1">
      <alignment horizontal="center"/>
    </xf>
    <xf numFmtId="0" fontId="1" fillId="0" borderId="0" xfId="0" applyFont="1" applyAlignment="1">
      <alignment horizontal="left" textRotation="90"/>
    </xf>
    <xf numFmtId="0" fontId="0" fillId="0" borderId="6" xfId="0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5" fillId="22" borderId="6" xfId="0" applyFont="1" applyFill="1" applyBorder="1" applyAlignment="1">
      <alignment horizontal="center"/>
    </xf>
    <xf numFmtId="0" fontId="5" fillId="23" borderId="6" xfId="0" applyFont="1" applyFill="1" applyBorder="1" applyAlignment="1">
      <alignment horizontal="center"/>
    </xf>
    <xf numFmtId="0" fontId="5" fillId="24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0" fillId="0" borderId="0" xfId="0" applyFont="1" applyAlignment="1">
      <alignment horizontal="center" textRotation="90"/>
    </xf>
    <xf numFmtId="0" fontId="0" fillId="3" borderId="6" xfId="0" applyFill="1" applyBorder="1" applyAlignment="1">
      <alignment horizontal="center"/>
    </xf>
    <xf numFmtId="0" fontId="5" fillId="25" borderId="6" xfId="0" applyFont="1" applyFill="1" applyBorder="1" applyAlignment="1">
      <alignment horizontal="center"/>
    </xf>
    <xf numFmtId="0" fontId="31" fillId="17" borderId="6" xfId="0" applyFont="1" applyFill="1" applyBorder="1" applyAlignment="1">
      <alignment horizontal="center"/>
    </xf>
    <xf numFmtId="0" fontId="32" fillId="0" borderId="0" xfId="2"/>
    <xf numFmtId="0" fontId="5" fillId="0" borderId="0" xfId="0" applyFont="1" applyFill="1" applyProtection="1"/>
    <xf numFmtId="0" fontId="32" fillId="0" borderId="0" xfId="2" applyAlignment="1">
      <alignment horizontal="left"/>
    </xf>
    <xf numFmtId="0" fontId="2" fillId="26" borderId="3" xfId="0" applyFont="1" applyFill="1" applyBorder="1" applyAlignment="1">
      <alignment horizontal="left" vertical="center"/>
    </xf>
    <xf numFmtId="0" fontId="2" fillId="26" borderId="3" xfId="0" applyFont="1" applyFill="1" applyBorder="1" applyAlignment="1">
      <alignment horizontal="center" vertical="center"/>
    </xf>
    <xf numFmtId="0" fontId="2" fillId="26" borderId="3" xfId="0" quotePrefix="1" applyFont="1" applyFill="1" applyBorder="1" applyAlignment="1">
      <alignment horizontal="center" vertical="center" wrapText="1"/>
    </xf>
    <xf numFmtId="0" fontId="2" fillId="26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/>
    </xf>
    <xf numFmtId="0" fontId="33" fillId="0" borderId="0" xfId="0" applyFont="1" applyAlignment="1">
      <alignment horizontal="center" textRotation="90"/>
    </xf>
    <xf numFmtId="0" fontId="34" fillId="0" borderId="0" xfId="0" applyFont="1" applyFill="1" applyAlignment="1">
      <alignment horizontal="center" textRotation="90"/>
    </xf>
    <xf numFmtId="0" fontId="5" fillId="6" borderId="6" xfId="0" applyFont="1" applyFill="1" applyBorder="1" applyAlignment="1">
      <alignment horizontal="center"/>
    </xf>
    <xf numFmtId="0" fontId="5" fillId="27" borderId="6" xfId="0" applyFont="1" applyFill="1" applyBorder="1" applyAlignment="1">
      <alignment horizontal="center"/>
    </xf>
    <xf numFmtId="0" fontId="5" fillId="0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</xf>
    <xf numFmtId="14" fontId="5" fillId="0" borderId="1" xfId="0" applyNumberFormat="1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Protection="1"/>
    <xf numFmtId="166" fontId="0" fillId="0" borderId="0" xfId="0" applyNumberFormat="1" applyFill="1"/>
    <xf numFmtId="166" fontId="0" fillId="0" borderId="0" xfId="0" applyNumberFormat="1"/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1" fontId="0" fillId="0" borderId="0" xfId="0" applyNumberFormat="1"/>
    <xf numFmtId="0" fontId="7" fillId="6" borderId="3" xfId="0" applyFont="1" applyFill="1" applyBorder="1" applyAlignment="1">
      <alignment horizontal="left" vertical="center"/>
    </xf>
    <xf numFmtId="0" fontId="24" fillId="10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14" fontId="8" fillId="4" borderId="0" xfId="0" applyNumberFormat="1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19" fillId="7" borderId="0" xfId="0" applyFont="1" applyFill="1" applyBorder="1" applyAlignment="1">
      <alignment horizontal="center" vertical="center"/>
    </xf>
    <xf numFmtId="165" fontId="19" fillId="7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36" fillId="0" borderId="0" xfId="0" applyFont="1" applyFill="1" applyBorder="1" applyAlignment="1" applyProtection="1">
      <alignment horizontal="right" vertical="center"/>
    </xf>
    <xf numFmtId="0" fontId="37" fillId="0" borderId="9" xfId="0" applyFont="1" applyFill="1" applyBorder="1" applyAlignment="1" applyProtection="1">
      <alignment horizontal="center" vertical="center"/>
    </xf>
    <xf numFmtId="0" fontId="38" fillId="0" borderId="0" xfId="0" applyFont="1" applyFill="1" applyBorder="1" applyProtection="1"/>
  </cellXfs>
  <cellStyles count="3">
    <cellStyle name="Hyperlink" xfId="2" builtinId="8"/>
    <cellStyle name="Standaard" xfId="0" builtinId="0"/>
    <cellStyle name="Standaard 2" xfId="1" xr:uid="{00000000-0005-0000-0000-000002000000}"/>
  </cellStyles>
  <dxfs count="43"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CFC9E"/>
      <color rgb="FFFFFF99"/>
      <color rgb="FFEA7C02"/>
      <color rgb="FF33CC33"/>
      <color rgb="FF666699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gen/Documents/KPL/Boekhouding/Pirouette%20Boekhouding%20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 summary (backup)"/>
      <sheetName val="Ledenlijst"/>
      <sheetName val="Openstaand"/>
      <sheetName val="Leden summary"/>
      <sheetName val="Lidgeld 2016"/>
      <sheetName val="Begroting opvolging"/>
      <sheetName val="Begroting 2016"/>
      <sheetName val="In"/>
      <sheetName val="Uit"/>
      <sheetName val="Kas"/>
      <sheetName val="Facturen"/>
      <sheetName val="IJs"/>
      <sheetName val="Rooster"/>
      <sheetName val="Events"/>
      <sheetName val="Parameters"/>
      <sheetName val="Trainers"/>
      <sheetName val="Comp"/>
      <sheetName val="Comp (2)"/>
      <sheetName val="Comp TES"/>
      <sheetName val="Begroting"/>
      <sheetName val="Bijlage B"/>
      <sheetName val="Uitsplitsing"/>
      <sheetName val="Diploma's"/>
      <sheetName val="Transfert"/>
      <sheetName val="Lidgeld"/>
      <sheetName val="Volw"/>
      <sheetName val="Clubs"/>
      <sheetName val="Factuur"/>
      <sheetName val="Post-it"/>
      <sheetName val="Factuur bedrijven"/>
    </sheetNames>
    <sheetDataSet>
      <sheetData sheetId="0"/>
      <sheetData sheetId="1">
        <row r="1">
          <cell r="C1" t="str">
            <v>AutoSamvgveld</v>
          </cell>
        </row>
        <row r="2">
          <cell r="C2" t="str">
            <v>Abts Laura</v>
          </cell>
        </row>
        <row r="3">
          <cell r="C3" t="str">
            <v>Adams Cindy</v>
          </cell>
        </row>
        <row r="4">
          <cell r="C4" t="str">
            <v>Alexeeva Milana</v>
          </cell>
        </row>
        <row r="5">
          <cell r="C5" t="str">
            <v>Andries Anne</v>
          </cell>
        </row>
        <row r="6">
          <cell r="C6" t="str">
            <v>Andries Martha</v>
          </cell>
        </row>
        <row r="7">
          <cell r="C7" t="str">
            <v>Anrys Anna Gloria</v>
          </cell>
        </row>
        <row r="8">
          <cell r="C8" t="str">
            <v>Babayeva Deniz</v>
          </cell>
        </row>
        <row r="9">
          <cell r="C9" t="str">
            <v>Baeten Léo</v>
          </cell>
        </row>
        <row r="10">
          <cell r="C10" t="str">
            <v>Bahoui Leyla</v>
          </cell>
        </row>
        <row r="11">
          <cell r="C11" t="str">
            <v>Bagioli Irene</v>
          </cell>
        </row>
        <row r="12">
          <cell r="C12" t="str">
            <v>Bagioli Alessandro</v>
          </cell>
        </row>
        <row r="13">
          <cell r="C13" t="str">
            <v>Bakharev Georgy</v>
          </cell>
        </row>
        <row r="14">
          <cell r="C14" t="str">
            <v>Balleux Héloise</v>
          </cell>
        </row>
        <row r="15">
          <cell r="C15" t="str">
            <v>Banken Lanthe</v>
          </cell>
        </row>
        <row r="16">
          <cell r="C16" t="str">
            <v>Bastien Jietske</v>
          </cell>
        </row>
        <row r="17">
          <cell r="C17" t="str">
            <v>Beeckelaers Siebren</v>
          </cell>
        </row>
        <row r="18">
          <cell r="C18" t="str">
            <v>Beeckelaers Yorunn</v>
          </cell>
        </row>
        <row r="19">
          <cell r="C19" t="str">
            <v>Behets Scarlett</v>
          </cell>
        </row>
        <row r="20">
          <cell r="C20" t="str">
            <v>Belen Carrion</v>
          </cell>
        </row>
        <row r="21">
          <cell r="C21" t="str">
            <v>Berger Julia</v>
          </cell>
        </row>
        <row r="22">
          <cell r="C22" t="str">
            <v>Betzema Ilja</v>
          </cell>
        </row>
        <row r="23">
          <cell r="C23" t="str">
            <v>Bocklandt Ansje</v>
          </cell>
        </row>
        <row r="24">
          <cell r="C24" t="str">
            <v>Bodart Gwenaëlle</v>
          </cell>
        </row>
        <row r="25">
          <cell r="C25" t="str">
            <v>Bordalejo Tessa</v>
          </cell>
        </row>
        <row r="26">
          <cell r="C26" t="str">
            <v>Boon Daisy-Milena</v>
          </cell>
        </row>
        <row r="27">
          <cell r="C27" t="str">
            <v>Bonnevie Lucie</v>
          </cell>
        </row>
        <row r="28">
          <cell r="C28" t="str">
            <v>Bonnevie Marie</v>
          </cell>
        </row>
        <row r="29">
          <cell r="C29" t="str">
            <v>Bornauw Vanderlocht Joke</v>
          </cell>
        </row>
        <row r="30">
          <cell r="C30" t="str">
            <v>Bouvier Imre</v>
          </cell>
        </row>
        <row r="31">
          <cell r="C31" t="str">
            <v>Bozkurt Ilayda</v>
          </cell>
        </row>
        <row r="32">
          <cell r="C32" t="str">
            <v>Breesch Sabrina</v>
          </cell>
        </row>
        <row r="33">
          <cell r="C33" t="str">
            <v>Bricchi Belén</v>
          </cell>
        </row>
        <row r="34">
          <cell r="C34" t="str">
            <v>Bricchi Lucia</v>
          </cell>
        </row>
        <row r="35">
          <cell r="C35" t="str">
            <v>Broadley Toby</v>
          </cell>
        </row>
        <row r="36">
          <cell r="C36" t="str">
            <v>Broes Alice</v>
          </cell>
        </row>
        <row r="37">
          <cell r="C37" t="str">
            <v>Bruynseraede Charlotte</v>
          </cell>
        </row>
        <row r="38">
          <cell r="C38" t="str">
            <v>Buckens Maarten</v>
          </cell>
        </row>
        <row r="39">
          <cell r="C39" t="str">
            <v>Butaye Jill</v>
          </cell>
        </row>
        <row r="40">
          <cell r="C40" t="str">
            <v>Buys Marthe</v>
          </cell>
        </row>
        <row r="41">
          <cell r="C41" t="str">
            <v>Cabo Larissa</v>
          </cell>
        </row>
        <row r="42">
          <cell r="C42" t="str">
            <v>Cadot Amandine</v>
          </cell>
        </row>
        <row r="43">
          <cell r="C43" t="str">
            <v>Caers Emma</v>
          </cell>
        </row>
        <row r="44">
          <cell r="C44" t="str">
            <v>Callaerts Lore</v>
          </cell>
        </row>
        <row r="45">
          <cell r="C45" t="str">
            <v>Cartuyvels Debbie</v>
          </cell>
        </row>
        <row r="46">
          <cell r="C46" t="str">
            <v>Castorini-Wang Giulia</v>
          </cell>
        </row>
        <row r="47">
          <cell r="C47" t="str">
            <v>Cattelain Marie</v>
          </cell>
        </row>
        <row r="48">
          <cell r="C48" t="str">
            <v>Celis Kim</v>
          </cell>
        </row>
        <row r="49">
          <cell r="C49" t="str">
            <v>Celis Geert</v>
          </cell>
        </row>
        <row r="50">
          <cell r="C50" t="str">
            <v>Celis Tinne</v>
          </cell>
        </row>
        <row r="51">
          <cell r="C51" t="str">
            <v>Chapelle Camille</v>
          </cell>
        </row>
        <row r="52">
          <cell r="C52" t="str">
            <v>Cherman Alisa</v>
          </cell>
        </row>
        <row r="53">
          <cell r="C53" t="str">
            <v>Cherman Polina</v>
          </cell>
        </row>
        <row r="54">
          <cell r="C54" t="str">
            <v>Chikhi Nouha</v>
          </cell>
        </row>
        <row r="55">
          <cell r="C55" t="str">
            <v>Clayton-Walsh Isabella</v>
          </cell>
        </row>
        <row r="56">
          <cell r="C56" t="str">
            <v>Cleynhens Nadine</v>
          </cell>
        </row>
        <row r="57">
          <cell r="C57" t="str">
            <v>Cloet Evert</v>
          </cell>
        </row>
        <row r="58">
          <cell r="C58" t="str">
            <v>Cockx Felien</v>
          </cell>
        </row>
        <row r="59">
          <cell r="C59" t="str">
            <v>Coenen Maya</v>
          </cell>
        </row>
        <row r="60">
          <cell r="C60" t="str">
            <v>Coenen Rani</v>
          </cell>
        </row>
        <row r="61">
          <cell r="C61" t="str">
            <v>Collart Yana</v>
          </cell>
        </row>
        <row r="62">
          <cell r="C62" t="str">
            <v>Conings Eva</v>
          </cell>
        </row>
        <row r="63">
          <cell r="C63" t="str">
            <v>Coppens Nora</v>
          </cell>
        </row>
        <row r="64">
          <cell r="C64" t="str">
            <v>Coronado Elisa</v>
          </cell>
        </row>
        <row r="65">
          <cell r="C65" t="str">
            <v>Coronado Nathalia</v>
          </cell>
        </row>
        <row r="66">
          <cell r="C66" t="str">
            <v>Cotier Capucine</v>
          </cell>
        </row>
        <row r="67">
          <cell r="C67" t="str">
            <v>Coudron Leonie</v>
          </cell>
        </row>
        <row r="68">
          <cell r="C68" t="str">
            <v>Coutuer Tine</v>
          </cell>
        </row>
        <row r="69">
          <cell r="C69" t="str">
            <v>Crabbé Axana</v>
          </cell>
        </row>
        <row r="70">
          <cell r="C70" t="str">
            <v>Crabbé Kirina</v>
          </cell>
        </row>
        <row r="71">
          <cell r="C71" t="str">
            <v>Craninckx Julie</v>
          </cell>
        </row>
        <row r="72">
          <cell r="C72" t="str">
            <v>Creemers Emily</v>
          </cell>
        </row>
        <row r="73">
          <cell r="C73" t="str">
            <v>Crossman Alice</v>
          </cell>
        </row>
        <row r="74">
          <cell r="C74" t="str">
            <v>Damman Christelle</v>
          </cell>
        </row>
        <row r="75">
          <cell r="C75" t="str">
            <v>Dahin Moé</v>
          </cell>
        </row>
        <row r="76">
          <cell r="C76" t="str">
            <v>Dautovo Sabrina</v>
          </cell>
        </row>
        <row r="77">
          <cell r="C77" t="str">
            <v>De Clercq Nadiel</v>
          </cell>
        </row>
        <row r="78">
          <cell r="C78" t="str">
            <v>De Coster Wendy</v>
          </cell>
        </row>
        <row r="79">
          <cell r="C79" t="str">
            <v>De Gryse Zoë</v>
          </cell>
        </row>
        <row r="80">
          <cell r="C80" t="str">
            <v>De Houwer Margot</v>
          </cell>
        </row>
        <row r="81">
          <cell r="C81" t="str">
            <v>De Rydt Marieke</v>
          </cell>
        </row>
        <row r="82">
          <cell r="C82" t="str">
            <v>De Saegher Eline</v>
          </cell>
        </row>
        <row r="83">
          <cell r="C83" t="str">
            <v>De Saegher Lisa</v>
          </cell>
        </row>
        <row r="84">
          <cell r="C84" t="str">
            <v>Debruyn Lotte</v>
          </cell>
        </row>
        <row r="85">
          <cell r="C85" t="str">
            <v>Deckers Faith</v>
          </cell>
        </row>
        <row r="86">
          <cell r="C86" t="str">
            <v>Decoster Anita</v>
          </cell>
        </row>
        <row r="87">
          <cell r="C87" t="str">
            <v>Deforce Sophie</v>
          </cell>
        </row>
        <row r="88">
          <cell r="C88" t="str">
            <v>Delapaut Oriane</v>
          </cell>
        </row>
        <row r="89">
          <cell r="C89" t="str">
            <v>Delapaut Sophie</v>
          </cell>
        </row>
        <row r="90">
          <cell r="C90" t="str">
            <v>Deleau Caroline</v>
          </cell>
        </row>
        <row r="91">
          <cell r="C91" t="str">
            <v>Demoulin Sophie</v>
          </cell>
        </row>
        <row r="92">
          <cell r="C92" t="str">
            <v>Denison Fanny</v>
          </cell>
        </row>
        <row r="93">
          <cell r="C93" t="str">
            <v>Denutte Louise</v>
          </cell>
        </row>
        <row r="94">
          <cell r="C94" t="str">
            <v>Denys Astrid</v>
          </cell>
        </row>
        <row r="95">
          <cell r="C95" t="str">
            <v>Derluyn Suvi</v>
          </cell>
        </row>
        <row r="96">
          <cell r="C96" t="str">
            <v>Deroover Alexandra</v>
          </cell>
        </row>
        <row r="97">
          <cell r="C97" t="str">
            <v>Detaeye Eléonore</v>
          </cell>
        </row>
        <row r="98">
          <cell r="C98" t="str">
            <v>Dosselaere Roos</v>
          </cell>
        </row>
        <row r="99">
          <cell r="C99" t="str">
            <v>Dossche Julie</v>
          </cell>
        </row>
        <row r="100">
          <cell r="C100" t="str">
            <v>Dillaerts Kim</v>
          </cell>
        </row>
        <row r="101">
          <cell r="C101" t="str">
            <v>Döring Aiko</v>
          </cell>
        </row>
        <row r="102">
          <cell r="C102" t="str">
            <v>Döring Lilly</v>
          </cell>
        </row>
        <row r="103">
          <cell r="C103" t="str">
            <v>Dreumont Margot</v>
          </cell>
        </row>
        <row r="104">
          <cell r="C104" t="str">
            <v>Eelen Fien</v>
          </cell>
        </row>
        <row r="105">
          <cell r="C105" t="str">
            <v>Engelen Daphne</v>
          </cell>
        </row>
        <row r="106">
          <cell r="C106" t="str">
            <v>Fabry Emma</v>
          </cell>
        </row>
        <row r="107">
          <cell r="C107" t="str">
            <v>Feitz Miroslav</v>
          </cell>
        </row>
        <row r="108">
          <cell r="C108" t="str">
            <v>Feitz Yann</v>
          </cell>
        </row>
        <row r="109">
          <cell r="C109" t="str">
            <v>Ferré Camille</v>
          </cell>
        </row>
        <row r="110">
          <cell r="C110" t="str">
            <v>Flaming Becky</v>
          </cell>
        </row>
        <row r="111">
          <cell r="C111" t="str">
            <v>Frederickx Amber</v>
          </cell>
        </row>
        <row r="112">
          <cell r="C112" t="str">
            <v>Frei Emilie</v>
          </cell>
        </row>
        <row r="113">
          <cell r="C113" t="str">
            <v>Gastmans Aline</v>
          </cell>
        </row>
        <row r="114">
          <cell r="C114" t="str">
            <v>Gastmans Heleen</v>
          </cell>
        </row>
        <row r="115">
          <cell r="C115" t="str">
            <v>Gelders Anne</v>
          </cell>
        </row>
        <row r="116">
          <cell r="C116" t="str">
            <v>Geldof Lynn</v>
          </cell>
        </row>
        <row r="117">
          <cell r="C117" t="str">
            <v>Ghys Charlotte</v>
          </cell>
        </row>
        <row r="118">
          <cell r="C118" t="str">
            <v>Gierasimowicz Gabriela</v>
          </cell>
        </row>
        <row r="119">
          <cell r="C119" t="str">
            <v>Gierasimowicz Isabella</v>
          </cell>
        </row>
        <row r="120">
          <cell r="C120" t="str">
            <v>Gobert Maya</v>
          </cell>
        </row>
        <row r="121">
          <cell r="C121" t="str">
            <v>Goda Noa</v>
          </cell>
        </row>
        <row r="122">
          <cell r="C122" t="str">
            <v>Goderis Emma</v>
          </cell>
        </row>
        <row r="123">
          <cell r="C123" t="str">
            <v>Goedhuys Annelies</v>
          </cell>
        </row>
        <row r="124">
          <cell r="C124" t="str">
            <v>Goris Nina</v>
          </cell>
        </row>
        <row r="125">
          <cell r="C125" t="str">
            <v>Gorissen Emilie</v>
          </cell>
        </row>
        <row r="126">
          <cell r="C126" t="str">
            <v>Gosset Manon Olessia</v>
          </cell>
        </row>
        <row r="127">
          <cell r="C127" t="str">
            <v>Goyvaerts Binke</v>
          </cell>
        </row>
        <row r="128">
          <cell r="C128" t="str">
            <v>Goyvaerts Ciska</v>
          </cell>
        </row>
        <row r="129">
          <cell r="C129" t="str">
            <v>Goyvaerts Andes</v>
          </cell>
        </row>
        <row r="130">
          <cell r="C130" t="str">
            <v>Granata Beatrice</v>
          </cell>
        </row>
        <row r="131">
          <cell r="C131" t="str">
            <v>Guerreiro-Alho Manon</v>
          </cell>
        </row>
        <row r="132">
          <cell r="C132" t="str">
            <v>Hajnal Karlien</v>
          </cell>
        </row>
        <row r="133">
          <cell r="C133" t="str">
            <v>Harkat Maité</v>
          </cell>
        </row>
        <row r="134">
          <cell r="C134" t="str">
            <v>Hendrickx Isabeau</v>
          </cell>
        </row>
        <row r="135">
          <cell r="C135" t="str">
            <v>Hendriks Charlotta</v>
          </cell>
        </row>
        <row r="136">
          <cell r="C136" t="str">
            <v>Hendrickx Amber</v>
          </cell>
        </row>
        <row r="137">
          <cell r="C137" t="str">
            <v>Hendrikx Nanou</v>
          </cell>
        </row>
        <row r="138">
          <cell r="C138" t="str">
            <v>Henseler Sofie</v>
          </cell>
        </row>
        <row r="139">
          <cell r="C139" t="str">
            <v>Hermans Marie</v>
          </cell>
        </row>
        <row r="140">
          <cell r="C140" t="str">
            <v>Hoornaert Flor</v>
          </cell>
        </row>
        <row r="141">
          <cell r="C141" t="str">
            <v>Hoornstra Vert Ineke</v>
          </cell>
        </row>
        <row r="142">
          <cell r="C142" t="str">
            <v>Hoornstra Vert Saskia</v>
          </cell>
        </row>
        <row r="143">
          <cell r="C143" t="str">
            <v>Howe Patricia</v>
          </cell>
        </row>
        <row r="144">
          <cell r="C144" t="str">
            <v>Huens Jitse</v>
          </cell>
        </row>
        <row r="145">
          <cell r="C145" t="str">
            <v>Huyskens Manon</v>
          </cell>
        </row>
        <row r="146">
          <cell r="C146" t="str">
            <v>Huyskens Océane</v>
          </cell>
        </row>
        <row r="147">
          <cell r="C147" t="str">
            <v>Ibrahim Farah</v>
          </cell>
        </row>
        <row r="148">
          <cell r="C148" t="str">
            <v>Imbrechts Valesca</v>
          </cell>
        </row>
        <row r="149">
          <cell r="C149" t="str">
            <v>Ivankovich Anaïs</v>
          </cell>
        </row>
        <row r="150">
          <cell r="C150" t="str">
            <v>Jacob Davina</v>
          </cell>
        </row>
        <row r="151">
          <cell r="C151" t="str">
            <v>Jacobs Eveline</v>
          </cell>
        </row>
        <row r="152">
          <cell r="C152" t="str">
            <v>Jacobs Karolien</v>
          </cell>
        </row>
        <row r="153">
          <cell r="C153" t="str">
            <v>Jacobs Valérie</v>
          </cell>
        </row>
        <row r="154">
          <cell r="C154" t="str">
            <v>Jämsä Klaara</v>
          </cell>
        </row>
        <row r="155">
          <cell r="C155" t="str">
            <v>Jespers Shania</v>
          </cell>
        </row>
        <row r="156">
          <cell r="C156" t="str">
            <v>Jorissen Zare</v>
          </cell>
        </row>
        <row r="157">
          <cell r="C157" t="str">
            <v>Joye Lisa</v>
          </cell>
        </row>
        <row r="158">
          <cell r="C158" t="str">
            <v>Kalfs Laura</v>
          </cell>
        </row>
        <row r="159">
          <cell r="C159" t="str">
            <v xml:space="preserve">Kaluzniak  Gabriella </v>
          </cell>
        </row>
        <row r="160">
          <cell r="C160" t="str">
            <v>Kapinga Rebecca</v>
          </cell>
        </row>
        <row r="161">
          <cell r="C161" t="str">
            <v>Karpov-Bak Natalya</v>
          </cell>
        </row>
        <row r="162">
          <cell r="C162" t="str">
            <v>Kelecom Enzo</v>
          </cell>
        </row>
        <row r="163">
          <cell r="C163" t="str">
            <v>Kesteman Charlotte</v>
          </cell>
        </row>
        <row r="164">
          <cell r="C164" t="str">
            <v>Kerlik Lukas</v>
          </cell>
        </row>
        <row r="165">
          <cell r="C165" t="str">
            <v>Kerlikova Simona</v>
          </cell>
        </row>
        <row r="166">
          <cell r="C166" t="str">
            <v>Kiraly Caro</v>
          </cell>
        </row>
        <row r="167">
          <cell r="C167" t="str">
            <v>Klein Kimberly</v>
          </cell>
        </row>
        <row r="168">
          <cell r="C168" t="str">
            <v>Knops Lémoni</v>
          </cell>
        </row>
        <row r="169">
          <cell r="C169" t="str">
            <v>Korpacka Bartek</v>
          </cell>
        </row>
        <row r="170">
          <cell r="C170" t="str">
            <v>Kotiranta Valentina</v>
          </cell>
        </row>
        <row r="171">
          <cell r="C171" t="str">
            <v>Kublova Tereza</v>
          </cell>
        </row>
        <row r="172">
          <cell r="C172" t="str">
            <v>Krouglov Denis</v>
          </cell>
        </row>
        <row r="173">
          <cell r="C173" t="str">
            <v>Krouglova Nastya</v>
          </cell>
        </row>
        <row r="174">
          <cell r="C174" t="str">
            <v>Laneau Annabel</v>
          </cell>
        </row>
        <row r="175">
          <cell r="C175" t="str">
            <v>Laenens Dieter</v>
          </cell>
        </row>
        <row r="176">
          <cell r="C176" t="str">
            <v>Lauwers Mirthe</v>
          </cell>
        </row>
        <row r="177">
          <cell r="C177" t="str">
            <v>Lebesque Charlotte</v>
          </cell>
        </row>
        <row r="178">
          <cell r="C178" t="str">
            <v>Lebrun Bo</v>
          </cell>
        </row>
        <row r="179">
          <cell r="C179" t="str">
            <v>Lebrun Lobke</v>
          </cell>
        </row>
        <row r="180">
          <cell r="C180" t="str">
            <v>Leleu Anissia</v>
          </cell>
        </row>
        <row r="181">
          <cell r="C181" t="str">
            <v>Leleu Max</v>
          </cell>
        </row>
        <row r="182">
          <cell r="C182" t="str">
            <v>Leonhardt Lieke</v>
          </cell>
        </row>
        <row r="183">
          <cell r="C183" t="str">
            <v>Letroye Elodie</v>
          </cell>
        </row>
        <row r="184">
          <cell r="C184" t="str">
            <v>Libert Yazmine</v>
          </cell>
        </row>
        <row r="185">
          <cell r="C185" t="str">
            <v>Liebens Henri</v>
          </cell>
        </row>
        <row r="186">
          <cell r="C186" t="str">
            <v>Lissens Joyce</v>
          </cell>
        </row>
        <row r="187">
          <cell r="C187" t="str">
            <v>Liu Amelie</v>
          </cell>
        </row>
        <row r="188">
          <cell r="C188" t="str">
            <v>Maes Lena</v>
          </cell>
        </row>
        <row r="189">
          <cell r="C189" t="str">
            <v>Maes Maja</v>
          </cell>
        </row>
        <row r="190">
          <cell r="C190" t="str">
            <v>Mammadbeyli Nargiz</v>
          </cell>
        </row>
        <row r="191">
          <cell r="C191" t="str">
            <v>Manand Timothée</v>
          </cell>
        </row>
        <row r="192">
          <cell r="C192" t="str">
            <v>Marchand Mathilde</v>
          </cell>
        </row>
        <row r="193">
          <cell r="C193" t="str">
            <v>Marcil Margaux</v>
          </cell>
        </row>
        <row r="194">
          <cell r="C194" t="str">
            <v>Martin Mayline</v>
          </cell>
        </row>
        <row r="195">
          <cell r="C195" t="str">
            <v>Mawet Maëlle</v>
          </cell>
        </row>
        <row r="196">
          <cell r="C196" t="str">
            <v>Mawet Soline</v>
          </cell>
        </row>
        <row r="197">
          <cell r="C197" t="str">
            <v>Meulemans Cindy</v>
          </cell>
        </row>
        <row r="198">
          <cell r="C198" t="str">
            <v>Meulemans Florine</v>
          </cell>
        </row>
        <row r="199">
          <cell r="C199" t="str">
            <v>Meulemans Juliette</v>
          </cell>
        </row>
        <row r="200">
          <cell r="C200" t="str">
            <v>Meulemans Stella</v>
          </cell>
        </row>
        <row r="201">
          <cell r="C201" t="str">
            <v>Meys Jana</v>
          </cell>
        </row>
        <row r="202">
          <cell r="C202" t="str">
            <v>Meyskens Lara</v>
          </cell>
        </row>
        <row r="203">
          <cell r="C203" t="str">
            <v>Michiels Irenne</v>
          </cell>
        </row>
        <row r="204">
          <cell r="C204" t="str">
            <v>Mikhailian Alice</v>
          </cell>
        </row>
        <row r="205">
          <cell r="C205" t="str">
            <v>Minnoy Debby</v>
          </cell>
        </row>
        <row r="206">
          <cell r="C206" t="str">
            <v>Minnoy Melissa</v>
          </cell>
        </row>
        <row r="207">
          <cell r="C207" t="str">
            <v>Minnoy Willem</v>
          </cell>
        </row>
        <row r="208">
          <cell r="C208" t="str">
            <v>Moerenhout Cleo</v>
          </cell>
        </row>
        <row r="209">
          <cell r="C209" t="str">
            <v>Motmans Alicia</v>
          </cell>
        </row>
        <row r="210">
          <cell r="C210" t="str">
            <v>Moufti Younes</v>
          </cell>
        </row>
        <row r="211">
          <cell r="C211" t="str">
            <v>Mounsey Aimée Mae</v>
          </cell>
        </row>
        <row r="212">
          <cell r="C212" t="str">
            <v>Muna Evi</v>
          </cell>
        </row>
        <row r="213">
          <cell r="C213" t="str">
            <v>Mukeba Tschimbwanga Zaïna</v>
          </cell>
        </row>
        <row r="214">
          <cell r="C214" t="str">
            <v>Muyldermans Maika</v>
          </cell>
        </row>
        <row r="215">
          <cell r="C215" t="str">
            <v>Neelen Naomi</v>
          </cell>
        </row>
        <row r="216">
          <cell r="C216" t="str">
            <v>Nijs Elga</v>
          </cell>
        </row>
        <row r="217">
          <cell r="C217" t="str">
            <v>Nil Aydemir</v>
          </cell>
        </row>
        <row r="218">
          <cell r="C218" t="str">
            <v>Nishida Yuri</v>
          </cell>
        </row>
        <row r="219">
          <cell r="C219" t="str">
            <v>Nott Chloe</v>
          </cell>
        </row>
        <row r="220">
          <cell r="C220" t="str">
            <v>Novoseltsev Alexandra</v>
          </cell>
        </row>
        <row r="221">
          <cell r="C221" t="str">
            <v>Olendzka Monika</v>
          </cell>
        </row>
        <row r="222">
          <cell r="C222" t="str">
            <v>Ollivier Linne</v>
          </cell>
        </row>
        <row r="223">
          <cell r="C223" t="str">
            <v>Onogbe Laurine</v>
          </cell>
        </row>
        <row r="224">
          <cell r="C224" t="str">
            <v>Otte Valentine</v>
          </cell>
        </row>
        <row r="225">
          <cell r="C225" t="str">
            <v>Otzer Kim</v>
          </cell>
        </row>
        <row r="226">
          <cell r="C226" t="str">
            <v>Paeps Magali</v>
          </cell>
        </row>
        <row r="227">
          <cell r="C227" t="str">
            <v>Pahner Elena</v>
          </cell>
        </row>
        <row r="228">
          <cell r="C228" t="str">
            <v>Pateet Jessika</v>
          </cell>
        </row>
        <row r="229">
          <cell r="C229" t="str">
            <v>Pasqualini Lara</v>
          </cell>
        </row>
        <row r="230">
          <cell r="C230" t="str">
            <v>Parmentiers Anne</v>
          </cell>
        </row>
        <row r="231">
          <cell r="C231" t="str">
            <v>Patca Sandra</v>
          </cell>
        </row>
        <row r="232">
          <cell r="C232" t="str">
            <v>Patout Julie</v>
          </cell>
        </row>
        <row r="233">
          <cell r="C233" t="str">
            <v>Persoon Jasmine</v>
          </cell>
        </row>
        <row r="234">
          <cell r="C234" t="str">
            <v>Phythian Katherine</v>
          </cell>
        </row>
        <row r="235">
          <cell r="C235" t="str">
            <v>Pinzarrone Lily</v>
          </cell>
        </row>
        <row r="236">
          <cell r="C236" t="str">
            <v>Pinzarrone Nina</v>
          </cell>
        </row>
        <row r="237">
          <cell r="C237" t="str">
            <v>Piot Hanne</v>
          </cell>
        </row>
        <row r="238">
          <cell r="C238" t="str">
            <v>Ptacek Aiyu</v>
          </cell>
        </row>
        <row r="239">
          <cell r="C239" t="str">
            <v>Raes Tine</v>
          </cell>
        </row>
        <row r="240">
          <cell r="C240" t="str">
            <v>Raes Lene</v>
          </cell>
        </row>
        <row r="241">
          <cell r="C241" t="str">
            <v>Ramos Daphne</v>
          </cell>
        </row>
        <row r="242">
          <cell r="C242" t="str">
            <v>Ramos Penelope</v>
          </cell>
        </row>
        <row r="243">
          <cell r="C243" t="str">
            <v>Ravoet Saar</v>
          </cell>
        </row>
        <row r="244">
          <cell r="C244" t="str">
            <v>Riskin Loni</v>
          </cell>
        </row>
        <row r="245">
          <cell r="C245" t="str">
            <v>Riskin Peter</v>
          </cell>
        </row>
        <row r="246">
          <cell r="C246" t="str">
            <v>Riskin Yahti</v>
          </cell>
        </row>
        <row r="247">
          <cell r="C247" t="str">
            <v>Robert Tania</v>
          </cell>
        </row>
        <row r="248">
          <cell r="C248" t="str">
            <v>Rodziewicz Adrianna</v>
          </cell>
        </row>
        <row r="249">
          <cell r="C249" t="str">
            <v>Roekens Indra</v>
          </cell>
        </row>
        <row r="250">
          <cell r="C250" t="str">
            <v>Roekers Imke</v>
          </cell>
        </row>
        <row r="251">
          <cell r="C251" t="str">
            <v>Ronnarong Ming</v>
          </cell>
        </row>
        <row r="252">
          <cell r="C252" t="str">
            <v>Ronsmans Laura</v>
          </cell>
        </row>
        <row r="253">
          <cell r="C253" t="str">
            <v>Ronsmans Louise</v>
          </cell>
        </row>
        <row r="254">
          <cell r="C254" t="str">
            <v>Rosetto Gloria</v>
          </cell>
        </row>
        <row r="255">
          <cell r="C255" t="str">
            <v>Rucyahana Adeline</v>
          </cell>
        </row>
        <row r="256">
          <cell r="C256" t="str">
            <v>Russanowski Alison</v>
          </cell>
        </row>
        <row r="257">
          <cell r="C257" t="str">
            <v>Saloranta Venla</v>
          </cell>
        </row>
        <row r="258">
          <cell r="C258" t="str">
            <v>Sans Fuentes Sara Alejandra</v>
          </cell>
        </row>
        <row r="259">
          <cell r="C259" t="str">
            <v>Santermans Noa</v>
          </cell>
        </row>
        <row r="260">
          <cell r="C260" t="str">
            <v>Santocono Samantha</v>
          </cell>
        </row>
        <row r="261">
          <cell r="C261" t="str">
            <v>Sas Amelie</v>
          </cell>
        </row>
        <row r="262">
          <cell r="C262" t="str">
            <v>Sas Jozien</v>
          </cell>
        </row>
        <row r="263">
          <cell r="C263" t="str">
            <v>Schabon Isaura</v>
          </cell>
        </row>
        <row r="264">
          <cell r="C264" t="str">
            <v>Schlicht Kiera</v>
          </cell>
        </row>
        <row r="265">
          <cell r="C265" t="str">
            <v>Schoofs Paula</v>
          </cell>
        </row>
        <row r="266">
          <cell r="C266" t="str">
            <v>Schroyen Jeroen</v>
          </cell>
        </row>
        <row r="267">
          <cell r="C267" t="str">
            <v>Schroyen Jurgen</v>
          </cell>
        </row>
        <row r="268">
          <cell r="C268" t="str">
            <v>Sels Robin</v>
          </cell>
        </row>
        <row r="269">
          <cell r="C269" t="str">
            <v>Sente Stefanie</v>
          </cell>
        </row>
        <row r="270">
          <cell r="C270" t="str">
            <v>Sempels Hanneke</v>
          </cell>
        </row>
        <row r="271">
          <cell r="C271" t="str">
            <v>Sempels Stefanie</v>
          </cell>
        </row>
        <row r="272">
          <cell r="C272" t="str">
            <v>Smits Jennifer</v>
          </cell>
        </row>
        <row r="273">
          <cell r="C273" t="str">
            <v>Simeone Joke</v>
          </cell>
        </row>
        <row r="274">
          <cell r="C274" t="str">
            <v>Smets Estelle</v>
          </cell>
        </row>
        <row r="275">
          <cell r="C275" t="str">
            <v>Smets Nina</v>
          </cell>
        </row>
        <row r="276">
          <cell r="C276" t="str">
            <v>Smolyak Katerina</v>
          </cell>
        </row>
        <row r="277">
          <cell r="C277" t="str">
            <v>Smulders Janne</v>
          </cell>
        </row>
        <row r="278">
          <cell r="C278" t="str">
            <v>Som Andriy</v>
          </cell>
        </row>
        <row r="279">
          <cell r="C279" t="str">
            <v>Sophia Angi</v>
          </cell>
        </row>
        <row r="280">
          <cell r="C280" t="str">
            <v>Sophia Margot</v>
          </cell>
        </row>
        <row r="281">
          <cell r="C281" t="str">
            <v>Soubotko Tatyana</v>
          </cell>
        </row>
        <row r="282">
          <cell r="C282" t="str">
            <v>Spiessens Elke</v>
          </cell>
        </row>
        <row r="283">
          <cell r="C283" t="str">
            <v>Stas Katrijn</v>
          </cell>
        </row>
        <row r="284">
          <cell r="C284" t="str">
            <v>Stewart Leslie</v>
          </cell>
        </row>
        <row r="285">
          <cell r="C285" t="str">
            <v>Stroobants Greet</v>
          </cell>
        </row>
        <row r="286">
          <cell r="C286" t="str">
            <v>Swings Annelies</v>
          </cell>
        </row>
        <row r="287">
          <cell r="C287" t="str">
            <v>Swerts Lieselotte</v>
          </cell>
        </row>
        <row r="288">
          <cell r="C288" t="str">
            <v>Taes Tiffany</v>
          </cell>
        </row>
        <row r="289">
          <cell r="C289" t="str">
            <v>Taymans Tatiana</v>
          </cell>
        </row>
        <row r="290">
          <cell r="C290" t="str">
            <v>Teck Mary-Shiela</v>
          </cell>
        </row>
        <row r="291">
          <cell r="C291" t="str">
            <v>Thauvoye Ulrique</v>
          </cell>
        </row>
        <row r="292">
          <cell r="C292" t="str">
            <v>Thomas Megan</v>
          </cell>
        </row>
        <row r="293">
          <cell r="C293" t="str">
            <v>Tittera Lina</v>
          </cell>
        </row>
        <row r="294">
          <cell r="C294" t="str">
            <v>Tribel Charlotte</v>
          </cell>
        </row>
        <row r="295">
          <cell r="C295" t="str">
            <v>Uyttebroeck Nele</v>
          </cell>
        </row>
        <row r="296">
          <cell r="C296" t="str">
            <v>Vaes Marie</v>
          </cell>
        </row>
        <row r="297">
          <cell r="C297" t="str">
            <v>Van Assche Indra</v>
          </cell>
        </row>
        <row r="298">
          <cell r="C298" t="str">
            <v>Van Assche Kaat</v>
          </cell>
        </row>
        <row r="299">
          <cell r="C299" t="str">
            <v>Van Bruyssel Amber</v>
          </cell>
        </row>
        <row r="300">
          <cell r="C300" t="str">
            <v>Van Bruyssel Margaux</v>
          </cell>
        </row>
        <row r="301">
          <cell r="C301" t="str">
            <v>Van De Catsijne Maria</v>
          </cell>
        </row>
        <row r="302">
          <cell r="C302" t="str">
            <v>Van de Wilde Marie Jeanne</v>
          </cell>
        </row>
        <row r="303">
          <cell r="C303" t="str">
            <v>Van den Bergh Lola</v>
          </cell>
        </row>
        <row r="304">
          <cell r="C304" t="str">
            <v>Van den Bergh Margo</v>
          </cell>
        </row>
        <row r="305">
          <cell r="C305" t="str">
            <v>Van der Donckt Louise</v>
          </cell>
        </row>
        <row r="306">
          <cell r="C306" t="str">
            <v>Van Der Eeken Yvette</v>
          </cell>
        </row>
        <row r="307">
          <cell r="C307" t="str">
            <v>Van der Merwe Amy</v>
          </cell>
        </row>
        <row r="308">
          <cell r="C308" t="str">
            <v>Van der Stappen Chloë</v>
          </cell>
        </row>
        <row r="309">
          <cell r="C309" t="str">
            <v>Van der Velden Monique</v>
          </cell>
        </row>
        <row r="310">
          <cell r="C310" t="str">
            <v>Van Droogenbroeck Kathy</v>
          </cell>
        </row>
        <row r="311">
          <cell r="C311" t="str">
            <v>Van Esch Lisa</v>
          </cell>
        </row>
        <row r="312">
          <cell r="C312" t="str">
            <v>Van Eylen Mackanzie</v>
          </cell>
        </row>
        <row r="313">
          <cell r="C313" t="str">
            <v>Van Haver Jill</v>
          </cell>
        </row>
        <row r="314">
          <cell r="C314" t="str">
            <v>Van Haver Fara</v>
          </cell>
        </row>
        <row r="315">
          <cell r="C315" t="str">
            <v>Van Hove Myrte</v>
          </cell>
        </row>
        <row r="316">
          <cell r="C316" t="str">
            <v>Van Loock Emma</v>
          </cell>
        </row>
        <row r="317">
          <cell r="C317" t="str">
            <v>Van Malleghem Martine</v>
          </cell>
        </row>
        <row r="318">
          <cell r="C318" t="str">
            <v>Van Meerbeeck Sara</v>
          </cell>
        </row>
        <row r="319">
          <cell r="C319" t="str">
            <v>Van Nooten Eveline</v>
          </cell>
        </row>
        <row r="320">
          <cell r="C320" t="str">
            <v>Van Roo Muriël</v>
          </cell>
        </row>
        <row r="321">
          <cell r="C321" t="str">
            <v>Van Puyvelde Astrid</v>
          </cell>
        </row>
        <row r="322">
          <cell r="C322" t="str">
            <v>Vandebergh Morgane</v>
          </cell>
        </row>
        <row r="323">
          <cell r="C323" t="str">
            <v>Vanden Bosch Emilie</v>
          </cell>
        </row>
        <row r="324">
          <cell r="C324" t="str">
            <v>Vanden Bosch Emma</v>
          </cell>
        </row>
        <row r="325">
          <cell r="C325" t="str">
            <v>Vanden Bosch Louise</v>
          </cell>
        </row>
        <row r="326">
          <cell r="C326" t="str">
            <v>Vanden Bosch Olivia</v>
          </cell>
        </row>
        <row r="327">
          <cell r="C327" t="str">
            <v>Vanden Eynde Selena</v>
          </cell>
        </row>
        <row r="328">
          <cell r="C328" t="str">
            <v>Vandenberghen Liesl</v>
          </cell>
        </row>
        <row r="329">
          <cell r="C329" t="str">
            <v>Vandenbroucke Tineke</v>
          </cell>
        </row>
        <row r="330">
          <cell r="C330" t="str">
            <v>Vander Bruggen Dorien</v>
          </cell>
        </row>
        <row r="331">
          <cell r="C331" t="str">
            <v>Vanderlinden Siri</v>
          </cell>
        </row>
        <row r="332">
          <cell r="C332" t="str">
            <v>Vandezande Luana</v>
          </cell>
        </row>
        <row r="333">
          <cell r="C333" t="str">
            <v>Vangoetsenhoven Katja</v>
          </cell>
        </row>
        <row r="334">
          <cell r="C334" t="str">
            <v>Vanhecke Lilas</v>
          </cell>
        </row>
        <row r="335">
          <cell r="C335" t="str">
            <v>Vanhille Sterre</v>
          </cell>
        </row>
        <row r="336">
          <cell r="C336" t="str">
            <v>Vankeirsbilck Jasmine</v>
          </cell>
        </row>
        <row r="337">
          <cell r="C337" t="str">
            <v>Vanmalleghem Margaux</v>
          </cell>
        </row>
        <row r="338">
          <cell r="C338" t="str">
            <v>Vanminsel Lore</v>
          </cell>
        </row>
        <row r="339">
          <cell r="C339" t="str">
            <v>Vannerum Bettina</v>
          </cell>
        </row>
        <row r="340">
          <cell r="C340" t="str">
            <v>Vannerum Celeste</v>
          </cell>
        </row>
      </sheetData>
      <sheetData sheetId="2"/>
      <sheetData sheetId="3">
        <row r="58">
          <cell r="C58">
            <v>42439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C13">
            <v>21</v>
          </cell>
        </row>
      </sheetData>
      <sheetData sheetId="15">
        <row r="9">
          <cell r="B9" t="str">
            <v>Corey Lapaige</v>
          </cell>
        </row>
      </sheetData>
      <sheetData sheetId="16"/>
      <sheetData sheetId="17"/>
      <sheetData sheetId="18"/>
      <sheetData sheetId="19"/>
      <sheetData sheetId="20"/>
      <sheetData sheetId="21">
        <row r="11">
          <cell r="B11" t="str">
            <v>Vorig seizoen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jatregunna@gmail.com" TargetMode="External"/><Relationship Id="rId7" Type="http://schemas.openxmlformats.org/officeDocument/2006/relationships/hyperlink" Target="mailto:a_angus@yahou.com" TargetMode="External"/><Relationship Id="rId2" Type="http://schemas.openxmlformats.org/officeDocument/2006/relationships/hyperlink" Target="mailto:Rc4Em@aol.com" TargetMode="External"/><Relationship Id="rId1" Type="http://schemas.openxmlformats.org/officeDocument/2006/relationships/hyperlink" Target="mailto:tara@fehilly.orangehome.co.uk" TargetMode="External"/><Relationship Id="rId6" Type="http://schemas.openxmlformats.org/officeDocument/2006/relationships/hyperlink" Target="mailto:jeroen.a.prins@me.com" TargetMode="External"/><Relationship Id="rId5" Type="http://schemas.openxmlformats.org/officeDocument/2006/relationships/hyperlink" Target="mailto:ej.vdberg79@gmail.com" TargetMode="External"/><Relationship Id="rId4" Type="http://schemas.openxmlformats.org/officeDocument/2006/relationships/hyperlink" Target="mailto:christineaharper@hot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G613"/>
  <sheetViews>
    <sheetView tabSelected="1" zoomScaleNormal="100" workbookViewId="0">
      <pane ySplit="2" topLeftCell="A3" activePane="bottomLeft" state="frozen"/>
      <selection pane="bottomLeft" activeCell="E6" sqref="E6"/>
    </sheetView>
  </sheetViews>
  <sheetFormatPr baseColWidth="10" defaultColWidth="9.1640625" defaultRowHeight="15" zeroHeight="1"/>
  <cols>
    <col min="1" max="1" width="6.6640625" style="21" customWidth="1"/>
    <col min="2" max="2" width="30.6640625" style="3" customWidth="1"/>
    <col min="3" max="3" width="11.5" style="3" customWidth="1"/>
    <col min="4" max="4" width="30.6640625" style="3" customWidth="1"/>
    <col min="5" max="5" width="6.6640625" style="5" customWidth="1"/>
    <col min="6" max="6" width="12.6640625" style="20" customWidth="1"/>
    <col min="7" max="7" width="24.6640625" style="3" customWidth="1"/>
    <col min="8" max="16384" width="9.1640625" style="3"/>
  </cols>
  <sheetData>
    <row r="1" spans="1:7" ht="124.5" customHeight="1">
      <c r="A1" s="185"/>
      <c r="B1" s="189" t="s">
        <v>249</v>
      </c>
      <c r="C1" s="185"/>
      <c r="D1" s="185"/>
      <c r="E1" s="186"/>
      <c r="F1" s="186"/>
      <c r="G1" s="187" t="s">
        <v>250</v>
      </c>
    </row>
    <row r="2" spans="1:7" s="6" customFormat="1" ht="17.5" customHeight="1">
      <c r="A2" s="188" t="s">
        <v>46</v>
      </c>
      <c r="B2" s="188" t="s">
        <v>2</v>
      </c>
      <c r="C2" s="188" t="s">
        <v>228</v>
      </c>
      <c r="D2" s="188" t="s">
        <v>230</v>
      </c>
      <c r="E2" s="188" t="s">
        <v>0</v>
      </c>
      <c r="F2" s="188" t="s">
        <v>1</v>
      </c>
      <c r="G2" s="188" t="s">
        <v>13</v>
      </c>
    </row>
    <row r="3" spans="1:7" s="152" customFormat="1">
      <c r="A3" s="168">
        <v>1</v>
      </c>
      <c r="B3" s="165"/>
      <c r="C3" s="164"/>
      <c r="D3" s="165"/>
      <c r="E3" s="166"/>
      <c r="F3" s="167"/>
      <c r="G3" s="165"/>
    </row>
    <row r="4" spans="1:7" s="152" customFormat="1">
      <c r="A4" s="168">
        <f>A3+1</f>
        <v>2</v>
      </c>
      <c r="B4" s="165"/>
      <c r="C4" s="164"/>
      <c r="D4" s="165"/>
      <c r="E4" s="166"/>
      <c r="F4" s="167"/>
      <c r="G4" s="165"/>
    </row>
    <row r="5" spans="1:7" s="152" customFormat="1">
      <c r="A5" s="168">
        <f t="shared" ref="A5:A42" si="0">A4+1</f>
        <v>3</v>
      </c>
      <c r="B5" s="165"/>
      <c r="C5" s="164"/>
      <c r="D5" s="165"/>
      <c r="E5" s="166"/>
      <c r="F5" s="167"/>
      <c r="G5" s="165"/>
    </row>
    <row r="6" spans="1:7" s="152" customFormat="1">
      <c r="A6" s="168">
        <f t="shared" si="0"/>
        <v>4</v>
      </c>
      <c r="B6" s="165"/>
      <c r="C6" s="164"/>
      <c r="D6" s="165"/>
      <c r="E6" s="166"/>
      <c r="F6" s="169"/>
      <c r="G6" s="165"/>
    </row>
    <row r="7" spans="1:7" s="152" customFormat="1">
      <c r="A7" s="168">
        <f t="shared" si="0"/>
        <v>5</v>
      </c>
      <c r="B7" s="165"/>
      <c r="C7" s="164"/>
      <c r="D7" s="165"/>
      <c r="E7" s="166"/>
      <c r="F7" s="167"/>
      <c r="G7" s="165"/>
    </row>
    <row r="8" spans="1:7" s="152" customFormat="1">
      <c r="A8" s="168">
        <f t="shared" si="0"/>
        <v>6</v>
      </c>
      <c r="B8" s="165"/>
      <c r="C8" s="164"/>
      <c r="D8" s="165"/>
      <c r="E8" s="166"/>
      <c r="F8" s="169"/>
      <c r="G8" s="165"/>
    </row>
    <row r="9" spans="1:7" s="152" customFormat="1">
      <c r="A9" s="168">
        <f t="shared" si="0"/>
        <v>7</v>
      </c>
      <c r="B9" s="165"/>
      <c r="C9" s="164"/>
      <c r="D9" s="165"/>
      <c r="E9" s="166"/>
      <c r="F9" s="167"/>
      <c r="G9" s="165"/>
    </row>
    <row r="10" spans="1:7" s="152" customFormat="1">
      <c r="A10" s="168">
        <f t="shared" si="0"/>
        <v>8</v>
      </c>
      <c r="B10" s="165"/>
      <c r="C10" s="164"/>
      <c r="D10" s="165"/>
      <c r="E10" s="166"/>
      <c r="F10" s="167"/>
      <c r="G10" s="165"/>
    </row>
    <row r="11" spans="1:7" s="152" customFormat="1">
      <c r="A11" s="168">
        <f t="shared" si="0"/>
        <v>9</v>
      </c>
      <c r="B11" s="165"/>
      <c r="C11" s="164"/>
      <c r="D11" s="165"/>
      <c r="E11" s="166"/>
      <c r="F11" s="167"/>
      <c r="G11" s="165"/>
    </row>
    <row r="12" spans="1:7" s="152" customFormat="1">
      <c r="A12" s="168">
        <f t="shared" si="0"/>
        <v>10</v>
      </c>
      <c r="B12" s="165"/>
      <c r="C12" s="164"/>
      <c r="D12" s="165"/>
      <c r="E12" s="166"/>
      <c r="F12" s="167"/>
      <c r="G12" s="165"/>
    </row>
    <row r="13" spans="1:7" s="152" customFormat="1">
      <c r="A13" s="168">
        <f t="shared" si="0"/>
        <v>11</v>
      </c>
      <c r="B13" s="165"/>
      <c r="C13" s="164"/>
      <c r="D13" s="165"/>
      <c r="E13" s="166"/>
      <c r="F13" s="167"/>
      <c r="G13" s="165"/>
    </row>
    <row r="14" spans="1:7" s="152" customFormat="1">
      <c r="A14" s="168">
        <f t="shared" si="0"/>
        <v>12</v>
      </c>
      <c r="B14" s="165"/>
      <c r="C14" s="164"/>
      <c r="D14" s="165"/>
      <c r="E14" s="166"/>
      <c r="F14" s="167"/>
      <c r="G14" s="165"/>
    </row>
    <row r="15" spans="1:7" s="152" customFormat="1">
      <c r="A15" s="168">
        <f t="shared" si="0"/>
        <v>13</v>
      </c>
      <c r="B15" s="165"/>
      <c r="C15" s="164"/>
      <c r="D15" s="165"/>
      <c r="E15" s="166"/>
      <c r="F15" s="167"/>
      <c r="G15" s="165"/>
    </row>
    <row r="16" spans="1:7" s="152" customFormat="1">
      <c r="A16" s="168">
        <f t="shared" si="0"/>
        <v>14</v>
      </c>
      <c r="B16" s="165"/>
      <c r="C16" s="164"/>
      <c r="D16" s="165"/>
      <c r="E16" s="166"/>
      <c r="F16" s="169"/>
      <c r="G16" s="165"/>
    </row>
    <row r="17" spans="1:7" s="152" customFormat="1">
      <c r="A17" s="168">
        <f t="shared" si="0"/>
        <v>15</v>
      </c>
      <c r="B17" s="165"/>
      <c r="C17" s="164"/>
      <c r="D17" s="165"/>
      <c r="E17" s="166"/>
      <c r="F17" s="167"/>
      <c r="G17" s="165"/>
    </row>
    <row r="18" spans="1:7" s="170" customFormat="1">
      <c r="A18" s="168">
        <f t="shared" si="0"/>
        <v>16</v>
      </c>
      <c r="B18" s="165"/>
      <c r="C18" s="164"/>
      <c r="D18" s="165"/>
      <c r="E18" s="166"/>
      <c r="F18" s="169"/>
      <c r="G18" s="165"/>
    </row>
    <row r="19" spans="1:7" s="170" customFormat="1">
      <c r="A19" s="168">
        <f t="shared" si="0"/>
        <v>17</v>
      </c>
      <c r="B19" s="165"/>
      <c r="C19" s="164"/>
      <c r="D19" s="165"/>
      <c r="E19" s="166"/>
      <c r="F19" s="167"/>
      <c r="G19" s="165"/>
    </row>
    <row r="20" spans="1:7" s="170" customFormat="1">
      <c r="A20" s="168">
        <f t="shared" si="0"/>
        <v>18</v>
      </c>
      <c r="B20" s="165"/>
      <c r="C20" s="164"/>
      <c r="D20" s="165"/>
      <c r="E20" s="166"/>
      <c r="F20" s="169"/>
      <c r="G20" s="165"/>
    </row>
    <row r="21" spans="1:7" s="152" customFormat="1">
      <c r="A21" s="168">
        <f t="shared" si="0"/>
        <v>19</v>
      </c>
      <c r="B21" s="165"/>
      <c r="C21" s="164"/>
      <c r="D21" s="165"/>
      <c r="E21" s="166"/>
      <c r="F21" s="167"/>
      <c r="G21" s="165"/>
    </row>
    <row r="22" spans="1:7" s="170" customFormat="1">
      <c r="A22" s="168">
        <f t="shared" si="0"/>
        <v>20</v>
      </c>
      <c r="B22" s="165"/>
      <c r="C22" s="164"/>
      <c r="D22" s="165"/>
      <c r="E22" s="166"/>
      <c r="F22" s="167"/>
      <c r="G22" s="165"/>
    </row>
    <row r="23" spans="1:7" s="152" customFormat="1">
      <c r="A23" s="168">
        <f t="shared" si="0"/>
        <v>21</v>
      </c>
      <c r="B23" s="165"/>
      <c r="C23" s="164"/>
      <c r="D23" s="165"/>
      <c r="E23" s="166"/>
      <c r="F23" s="169"/>
      <c r="G23" s="165"/>
    </row>
    <row r="24" spans="1:7" s="152" customFormat="1">
      <c r="A24" s="168">
        <f t="shared" si="0"/>
        <v>22</v>
      </c>
      <c r="B24" s="165"/>
      <c r="C24" s="164"/>
      <c r="D24" s="165"/>
      <c r="E24" s="166"/>
      <c r="F24" s="167"/>
      <c r="G24" s="165"/>
    </row>
    <row r="25" spans="1:7" s="152" customFormat="1">
      <c r="A25" s="168">
        <f t="shared" si="0"/>
        <v>23</v>
      </c>
      <c r="B25" s="165"/>
      <c r="C25" s="164"/>
      <c r="D25" s="165"/>
      <c r="E25" s="166"/>
      <c r="F25" s="167"/>
      <c r="G25" s="165"/>
    </row>
    <row r="26" spans="1:7" s="152" customFormat="1">
      <c r="A26" s="168">
        <f t="shared" si="0"/>
        <v>24</v>
      </c>
      <c r="B26" s="165"/>
      <c r="C26" s="164"/>
      <c r="D26" s="165"/>
      <c r="E26" s="166"/>
      <c r="F26" s="167"/>
      <c r="G26" s="165"/>
    </row>
    <row r="27" spans="1:7" s="152" customFormat="1">
      <c r="A27" s="168">
        <f t="shared" si="0"/>
        <v>25</v>
      </c>
      <c r="B27" s="165"/>
      <c r="C27" s="164"/>
      <c r="D27" s="165"/>
      <c r="E27" s="166"/>
      <c r="F27" s="167"/>
      <c r="G27" s="165"/>
    </row>
    <row r="28" spans="1:7" s="152" customFormat="1">
      <c r="A28" s="168">
        <f t="shared" si="0"/>
        <v>26</v>
      </c>
      <c r="B28" s="165"/>
      <c r="C28" s="164"/>
      <c r="D28" s="165"/>
      <c r="E28" s="166"/>
      <c r="F28" s="167"/>
      <c r="G28" s="165"/>
    </row>
    <row r="29" spans="1:7" s="152" customFormat="1">
      <c r="A29" s="168">
        <f t="shared" si="0"/>
        <v>27</v>
      </c>
      <c r="B29" s="165"/>
      <c r="C29" s="164"/>
      <c r="D29" s="165"/>
      <c r="E29" s="166"/>
      <c r="F29" s="167"/>
      <c r="G29" s="165"/>
    </row>
    <row r="30" spans="1:7" s="152" customFormat="1">
      <c r="A30" s="168">
        <f t="shared" si="0"/>
        <v>28</v>
      </c>
      <c r="B30" s="165"/>
      <c r="C30" s="164"/>
      <c r="D30" s="165"/>
      <c r="E30" s="166"/>
      <c r="F30" s="167"/>
      <c r="G30" s="165"/>
    </row>
    <row r="31" spans="1:7" s="152" customFormat="1">
      <c r="A31" s="168">
        <f t="shared" si="0"/>
        <v>29</v>
      </c>
      <c r="B31" s="165"/>
      <c r="C31" s="164"/>
      <c r="D31" s="165"/>
      <c r="E31" s="166"/>
      <c r="F31" s="167"/>
      <c r="G31" s="165"/>
    </row>
    <row r="32" spans="1:7" s="152" customFormat="1">
      <c r="A32" s="168">
        <f t="shared" si="0"/>
        <v>30</v>
      </c>
      <c r="B32" s="165"/>
      <c r="C32" s="164"/>
      <c r="D32" s="165"/>
      <c r="E32" s="166"/>
      <c r="F32" s="167"/>
      <c r="G32" s="165"/>
    </row>
    <row r="33" spans="1:7" s="152" customFormat="1">
      <c r="A33" s="168">
        <f t="shared" si="0"/>
        <v>31</v>
      </c>
      <c r="B33" s="165"/>
      <c r="C33" s="164"/>
      <c r="D33" s="165"/>
      <c r="E33" s="166"/>
      <c r="F33" s="167"/>
      <c r="G33" s="165"/>
    </row>
    <row r="34" spans="1:7" s="152" customFormat="1">
      <c r="A34" s="168">
        <f t="shared" si="0"/>
        <v>32</v>
      </c>
      <c r="B34" s="165"/>
      <c r="C34" s="164"/>
      <c r="D34" s="165"/>
      <c r="E34" s="166"/>
      <c r="F34" s="167"/>
      <c r="G34" s="165"/>
    </row>
    <row r="35" spans="1:7" s="152" customFormat="1">
      <c r="A35" s="168">
        <f t="shared" si="0"/>
        <v>33</v>
      </c>
      <c r="B35" s="165"/>
      <c r="C35" s="164"/>
      <c r="D35" s="165"/>
      <c r="E35" s="166"/>
      <c r="F35" s="167"/>
      <c r="G35" s="165"/>
    </row>
    <row r="36" spans="1:7" s="152" customFormat="1">
      <c r="A36" s="168">
        <f t="shared" si="0"/>
        <v>34</v>
      </c>
      <c r="B36" s="165"/>
      <c r="C36" s="164"/>
      <c r="D36" s="165"/>
      <c r="E36" s="166"/>
      <c r="F36" s="167"/>
      <c r="G36" s="165"/>
    </row>
    <row r="37" spans="1:7" s="152" customFormat="1">
      <c r="A37" s="168">
        <f t="shared" si="0"/>
        <v>35</v>
      </c>
      <c r="B37" s="165"/>
      <c r="C37" s="164"/>
      <c r="D37" s="165"/>
      <c r="E37" s="166"/>
      <c r="F37" s="167"/>
      <c r="G37" s="165"/>
    </row>
    <row r="38" spans="1:7" s="152" customFormat="1">
      <c r="A38" s="168">
        <f t="shared" si="0"/>
        <v>36</v>
      </c>
      <c r="B38" s="165"/>
      <c r="C38" s="164"/>
      <c r="D38" s="165"/>
      <c r="E38" s="166"/>
      <c r="F38" s="167"/>
      <c r="G38" s="165"/>
    </row>
    <row r="39" spans="1:7" s="152" customFormat="1">
      <c r="A39" s="168">
        <f t="shared" si="0"/>
        <v>37</v>
      </c>
      <c r="B39" s="165"/>
      <c r="C39" s="164"/>
      <c r="D39" s="165"/>
      <c r="E39" s="166"/>
      <c r="F39" s="167"/>
      <c r="G39" s="165"/>
    </row>
    <row r="40" spans="1:7" s="170" customFormat="1">
      <c r="A40" s="168">
        <f t="shared" si="0"/>
        <v>38</v>
      </c>
      <c r="B40" s="165"/>
      <c r="C40" s="164"/>
      <c r="D40" s="165"/>
      <c r="E40" s="166"/>
      <c r="F40" s="167"/>
      <c r="G40" s="165"/>
    </row>
    <row r="41" spans="1:7" s="152" customFormat="1">
      <c r="A41" s="168">
        <f t="shared" si="0"/>
        <v>39</v>
      </c>
      <c r="B41" s="165"/>
      <c r="C41" s="164"/>
      <c r="D41" s="165"/>
      <c r="E41" s="166"/>
      <c r="F41" s="167"/>
      <c r="G41" s="165"/>
    </row>
    <row r="42" spans="1:7" s="152" customFormat="1">
      <c r="A42" s="168">
        <f t="shared" si="0"/>
        <v>40</v>
      </c>
      <c r="B42" s="165"/>
      <c r="C42" s="164"/>
      <c r="D42" s="165"/>
      <c r="E42" s="166"/>
      <c r="F42" s="167"/>
      <c r="G42" s="165"/>
    </row>
    <row r="43" spans="1:7" s="152" customFormat="1" ht="15" customHeight="1">
      <c r="E43" s="163"/>
      <c r="F43" s="163"/>
    </row>
    <row r="44" spans="1:7" s="152" customFormat="1" ht="15" customHeight="1">
      <c r="E44" s="163"/>
      <c r="F44" s="163"/>
    </row>
    <row r="45" spans="1:7" s="152" customFormat="1" ht="15" customHeight="1">
      <c r="E45" s="163"/>
      <c r="F45" s="163"/>
    </row>
    <row r="46" spans="1:7" s="152" customFormat="1" ht="15" customHeight="1">
      <c r="E46" s="163"/>
      <c r="F46" s="163"/>
    </row>
    <row r="47" spans="1:7" s="152" customFormat="1" ht="15" customHeight="1">
      <c r="E47" s="163"/>
      <c r="F47" s="163"/>
    </row>
    <row r="48" spans="1:7" s="152" customFormat="1" ht="15" customHeight="1">
      <c r="E48" s="163"/>
      <c r="F48" s="163"/>
    </row>
    <row r="49" spans="5:6" s="152" customFormat="1" ht="15" customHeight="1">
      <c r="E49" s="163"/>
      <c r="F49" s="163"/>
    </row>
    <row r="50" spans="5:6" s="152" customFormat="1" ht="15" customHeight="1">
      <c r="E50" s="163"/>
      <c r="F50" s="163"/>
    </row>
    <row r="51" spans="5:6" s="152" customFormat="1" ht="15" customHeight="1">
      <c r="E51" s="163"/>
      <c r="F51" s="163"/>
    </row>
    <row r="52" spans="5:6" s="152" customFormat="1" ht="15" customHeight="1">
      <c r="E52" s="163"/>
      <c r="F52" s="163"/>
    </row>
    <row r="53" spans="5:6" s="152" customFormat="1" ht="15" customHeight="1">
      <c r="E53" s="163"/>
      <c r="F53" s="163"/>
    </row>
    <row r="54" spans="5:6" s="152" customFormat="1" ht="15" customHeight="1">
      <c r="E54" s="163"/>
      <c r="F54" s="163"/>
    </row>
    <row r="55" spans="5:6" s="152" customFormat="1" ht="15" customHeight="1">
      <c r="E55" s="163"/>
      <c r="F55" s="163"/>
    </row>
    <row r="56" spans="5:6" s="152" customFormat="1" ht="15" customHeight="1">
      <c r="E56" s="163"/>
      <c r="F56" s="163"/>
    </row>
    <row r="57" spans="5:6" s="152" customFormat="1" ht="15" customHeight="1">
      <c r="E57" s="163"/>
      <c r="F57" s="163"/>
    </row>
    <row r="58" spans="5:6" s="152" customFormat="1" ht="15" customHeight="1">
      <c r="E58" s="163"/>
      <c r="F58" s="163"/>
    </row>
    <row r="59" spans="5:6" s="152" customFormat="1" ht="15" customHeight="1">
      <c r="E59" s="163"/>
      <c r="F59" s="163"/>
    </row>
    <row r="60" spans="5:6" s="152" customFormat="1" ht="15" customHeight="1">
      <c r="E60" s="163"/>
      <c r="F60" s="163"/>
    </row>
    <row r="61" spans="5:6" s="152" customFormat="1" ht="15" customHeight="1">
      <c r="E61" s="163"/>
      <c r="F61" s="163"/>
    </row>
    <row r="62" spans="5:6" s="152" customFormat="1" ht="15" customHeight="1">
      <c r="E62" s="163"/>
      <c r="F62" s="163"/>
    </row>
    <row r="63" spans="5:6" s="152" customFormat="1" ht="15" customHeight="1">
      <c r="E63" s="163"/>
      <c r="F63" s="163"/>
    </row>
    <row r="64" spans="5:6" s="152" customFormat="1" ht="15" customHeight="1">
      <c r="E64" s="163"/>
      <c r="F64" s="163"/>
    </row>
    <row r="65" spans="5:6" s="152" customFormat="1" ht="15" customHeight="1">
      <c r="E65" s="163"/>
      <c r="F65" s="163"/>
    </row>
    <row r="66" spans="5:6" s="152" customFormat="1" ht="15" customHeight="1">
      <c r="E66" s="163"/>
      <c r="F66" s="163"/>
    </row>
    <row r="67" spans="5:6" s="152" customFormat="1" ht="15" customHeight="1">
      <c r="E67" s="163"/>
      <c r="F67" s="163"/>
    </row>
    <row r="68" spans="5:6" s="152" customFormat="1" ht="15" customHeight="1">
      <c r="E68" s="163"/>
      <c r="F68" s="163"/>
    </row>
    <row r="69" spans="5:6" s="152" customFormat="1" ht="15" customHeight="1">
      <c r="E69" s="163"/>
      <c r="F69" s="163"/>
    </row>
    <row r="70" spans="5:6" s="152" customFormat="1" ht="15" customHeight="1">
      <c r="E70" s="163"/>
      <c r="F70" s="163"/>
    </row>
    <row r="71" spans="5:6" s="152" customFormat="1" ht="15" customHeight="1">
      <c r="E71" s="163"/>
      <c r="F71" s="163"/>
    </row>
    <row r="72" spans="5:6" s="152" customFormat="1" ht="15" customHeight="1">
      <c r="E72" s="163"/>
      <c r="F72" s="163"/>
    </row>
    <row r="73" spans="5:6" s="152" customFormat="1" ht="15" customHeight="1">
      <c r="E73" s="163"/>
      <c r="F73" s="163"/>
    </row>
    <row r="74" spans="5:6" s="152" customFormat="1" ht="15" customHeight="1">
      <c r="E74" s="163"/>
      <c r="F74" s="163"/>
    </row>
    <row r="75" spans="5:6" s="152" customFormat="1" ht="15" customHeight="1">
      <c r="E75" s="163"/>
      <c r="F75" s="163"/>
    </row>
    <row r="76" spans="5:6" s="152" customFormat="1" ht="15" customHeight="1">
      <c r="E76" s="163"/>
      <c r="F76" s="163"/>
    </row>
    <row r="77" spans="5:6" s="152" customFormat="1" ht="15" customHeight="1">
      <c r="E77" s="163"/>
      <c r="F77" s="163"/>
    </row>
    <row r="78" spans="5:6" s="152" customFormat="1" ht="15" customHeight="1">
      <c r="E78" s="163"/>
      <c r="F78" s="163"/>
    </row>
    <row r="79" spans="5:6" s="152" customFormat="1" ht="15" customHeight="1">
      <c r="E79" s="163"/>
      <c r="F79" s="163"/>
    </row>
    <row r="80" spans="5:6" s="152" customFormat="1" ht="15" customHeight="1">
      <c r="E80" s="163"/>
      <c r="F80" s="163"/>
    </row>
    <row r="81" spans="5:6" s="152" customFormat="1" ht="15" customHeight="1">
      <c r="E81" s="163"/>
      <c r="F81" s="163"/>
    </row>
    <row r="82" spans="5:6" s="152" customFormat="1" ht="15" customHeight="1">
      <c r="E82" s="163"/>
      <c r="F82" s="163"/>
    </row>
    <row r="83" spans="5:6" s="152" customFormat="1" ht="15" customHeight="1">
      <c r="E83" s="163"/>
      <c r="F83" s="163"/>
    </row>
    <row r="84" spans="5:6" s="152" customFormat="1" ht="15" customHeight="1">
      <c r="E84" s="163"/>
      <c r="F84" s="163"/>
    </row>
    <row r="85" spans="5:6" s="152" customFormat="1" ht="15" customHeight="1">
      <c r="E85" s="163"/>
      <c r="F85" s="163"/>
    </row>
    <row r="86" spans="5:6" s="152" customFormat="1" ht="15" customHeight="1">
      <c r="E86" s="163"/>
      <c r="F86" s="163"/>
    </row>
    <row r="87" spans="5:6" s="152" customFormat="1" ht="15" customHeight="1">
      <c r="E87" s="163"/>
      <c r="F87" s="163"/>
    </row>
    <row r="88" spans="5:6" s="152" customFormat="1" ht="15" customHeight="1">
      <c r="E88" s="163"/>
      <c r="F88" s="163"/>
    </row>
    <row r="89" spans="5:6" s="152" customFormat="1" ht="15" customHeight="1">
      <c r="E89" s="163"/>
      <c r="F89" s="163"/>
    </row>
    <row r="90" spans="5:6" s="152" customFormat="1" ht="15" customHeight="1">
      <c r="E90" s="163"/>
      <c r="F90" s="163"/>
    </row>
    <row r="91" spans="5:6" s="152" customFormat="1" ht="15" customHeight="1">
      <c r="E91" s="163"/>
      <c r="F91" s="163"/>
    </row>
    <row r="92" spans="5:6" s="152" customFormat="1" ht="15" customHeight="1">
      <c r="E92" s="163"/>
      <c r="F92" s="163"/>
    </row>
    <row r="93" spans="5:6" s="152" customFormat="1" ht="15" customHeight="1">
      <c r="E93" s="163"/>
      <c r="F93" s="163"/>
    </row>
    <row r="94" spans="5:6" s="152" customFormat="1" ht="15" customHeight="1">
      <c r="E94" s="163"/>
      <c r="F94" s="163"/>
    </row>
    <row r="95" spans="5:6" s="152" customFormat="1" ht="15" customHeight="1">
      <c r="E95" s="163"/>
      <c r="F95" s="163"/>
    </row>
    <row r="96" spans="5:6" s="152" customFormat="1" ht="15" customHeight="1">
      <c r="E96" s="163"/>
      <c r="F96" s="163"/>
    </row>
    <row r="97" spans="5:6" s="152" customFormat="1" ht="15" customHeight="1">
      <c r="E97" s="163"/>
      <c r="F97" s="163"/>
    </row>
    <row r="98" spans="5:6" s="152" customFormat="1" ht="15" customHeight="1">
      <c r="E98" s="163"/>
      <c r="F98" s="163"/>
    </row>
    <row r="99" spans="5:6" s="152" customFormat="1" ht="15" customHeight="1">
      <c r="E99" s="163"/>
      <c r="F99" s="163"/>
    </row>
    <row r="100" spans="5:6" s="152" customFormat="1" ht="15" customHeight="1">
      <c r="E100" s="163"/>
      <c r="F100" s="163"/>
    </row>
    <row r="101" spans="5:6" s="152" customFormat="1" ht="15" customHeight="1">
      <c r="E101" s="163"/>
      <c r="F101" s="163"/>
    </row>
    <row r="102" spans="5:6" s="152" customFormat="1" ht="15" customHeight="1">
      <c r="E102" s="163"/>
      <c r="F102" s="163"/>
    </row>
    <row r="103" spans="5:6" s="152" customFormat="1" ht="15" customHeight="1">
      <c r="E103" s="163"/>
      <c r="F103" s="163"/>
    </row>
    <row r="104" spans="5:6" s="152" customFormat="1" ht="15" customHeight="1">
      <c r="E104" s="163"/>
      <c r="F104" s="163"/>
    </row>
    <row r="105" spans="5:6" s="152" customFormat="1" ht="15" customHeight="1">
      <c r="E105" s="163"/>
      <c r="F105" s="163"/>
    </row>
    <row r="106" spans="5:6" s="152" customFormat="1" ht="15" customHeight="1">
      <c r="E106" s="163"/>
      <c r="F106" s="163"/>
    </row>
    <row r="107" spans="5:6" s="152" customFormat="1" ht="15" customHeight="1">
      <c r="E107" s="163"/>
      <c r="F107" s="163"/>
    </row>
    <row r="108" spans="5:6" s="152" customFormat="1" ht="15" customHeight="1">
      <c r="E108" s="163"/>
      <c r="F108" s="163"/>
    </row>
    <row r="109" spans="5:6" s="152" customFormat="1" ht="15" customHeight="1">
      <c r="E109" s="163"/>
      <c r="F109" s="163"/>
    </row>
    <row r="110" spans="5:6" s="152" customFormat="1" ht="15" customHeight="1">
      <c r="E110" s="163"/>
      <c r="F110" s="163"/>
    </row>
    <row r="111" spans="5:6" s="152" customFormat="1" ht="15" customHeight="1">
      <c r="E111" s="163"/>
      <c r="F111" s="163"/>
    </row>
    <row r="112" spans="5:6" s="152" customFormat="1" ht="15" customHeight="1">
      <c r="E112" s="163"/>
      <c r="F112" s="163"/>
    </row>
    <row r="113" spans="5:6" s="152" customFormat="1" ht="15" customHeight="1">
      <c r="E113" s="163"/>
      <c r="F113" s="163"/>
    </row>
    <row r="114" spans="5:6" s="152" customFormat="1" ht="15" customHeight="1">
      <c r="E114" s="163"/>
      <c r="F114" s="163"/>
    </row>
    <row r="115" spans="5:6" s="152" customFormat="1" ht="15" customHeight="1">
      <c r="E115" s="163"/>
      <c r="F115" s="163"/>
    </row>
    <row r="116" spans="5:6" s="152" customFormat="1" ht="15" customHeight="1">
      <c r="E116" s="163"/>
      <c r="F116" s="163"/>
    </row>
    <row r="117" spans="5:6" s="152" customFormat="1" ht="15" customHeight="1">
      <c r="E117" s="163"/>
      <c r="F117" s="163"/>
    </row>
    <row r="118" spans="5:6" s="152" customFormat="1" ht="15" customHeight="1">
      <c r="E118" s="163"/>
      <c r="F118" s="163"/>
    </row>
    <row r="119" spans="5:6" s="152" customFormat="1" ht="15" customHeight="1">
      <c r="E119" s="163"/>
      <c r="F119" s="163"/>
    </row>
    <row r="120" spans="5:6" s="152" customFormat="1" ht="15" customHeight="1">
      <c r="E120" s="163"/>
      <c r="F120" s="163"/>
    </row>
    <row r="121" spans="5:6" s="152" customFormat="1" ht="15" customHeight="1">
      <c r="E121" s="163"/>
      <c r="F121" s="163"/>
    </row>
    <row r="122" spans="5:6" s="152" customFormat="1" ht="15" customHeight="1">
      <c r="E122" s="163"/>
      <c r="F122" s="163"/>
    </row>
    <row r="123" spans="5:6" s="152" customFormat="1" ht="15" customHeight="1">
      <c r="E123" s="163"/>
      <c r="F123" s="163"/>
    </row>
    <row r="124" spans="5:6" s="152" customFormat="1" ht="15" customHeight="1">
      <c r="E124" s="163"/>
      <c r="F124" s="163"/>
    </row>
    <row r="125" spans="5:6" s="152" customFormat="1" ht="15" customHeight="1">
      <c r="E125" s="163"/>
      <c r="F125" s="163"/>
    </row>
    <row r="126" spans="5:6" s="152" customFormat="1" ht="15" customHeight="1">
      <c r="E126" s="163"/>
      <c r="F126" s="163"/>
    </row>
    <row r="127" spans="5:6" s="152" customFormat="1" ht="15" customHeight="1">
      <c r="E127" s="163"/>
      <c r="F127" s="163"/>
    </row>
    <row r="128" spans="5:6" s="152" customFormat="1" ht="15" customHeight="1">
      <c r="E128" s="163"/>
      <c r="F128" s="163"/>
    </row>
    <row r="129" spans="5:6" s="152" customFormat="1" ht="15" customHeight="1">
      <c r="E129" s="163"/>
      <c r="F129" s="163"/>
    </row>
    <row r="130" spans="5:6" s="152" customFormat="1" ht="15" customHeight="1">
      <c r="E130" s="163"/>
      <c r="F130" s="163"/>
    </row>
    <row r="131" spans="5:6" s="152" customFormat="1" ht="15" customHeight="1">
      <c r="E131" s="163"/>
      <c r="F131" s="163"/>
    </row>
    <row r="132" spans="5:6" s="152" customFormat="1" ht="15" customHeight="1">
      <c r="E132" s="163"/>
      <c r="F132" s="163"/>
    </row>
    <row r="133" spans="5:6" s="152" customFormat="1" ht="15" customHeight="1">
      <c r="E133" s="163"/>
      <c r="F133" s="163"/>
    </row>
    <row r="134" spans="5:6" s="152" customFormat="1" ht="15" customHeight="1">
      <c r="E134" s="163"/>
      <c r="F134" s="163"/>
    </row>
    <row r="135" spans="5:6" s="152" customFormat="1" ht="15" customHeight="1">
      <c r="E135" s="163"/>
      <c r="F135" s="163"/>
    </row>
    <row r="136" spans="5:6" s="152" customFormat="1" ht="15" customHeight="1">
      <c r="E136" s="163"/>
      <c r="F136" s="163"/>
    </row>
    <row r="137" spans="5:6" s="152" customFormat="1" ht="15" customHeight="1">
      <c r="E137" s="163"/>
      <c r="F137" s="163"/>
    </row>
    <row r="138" spans="5:6" s="152" customFormat="1" ht="15" customHeight="1">
      <c r="E138" s="163"/>
      <c r="F138" s="163"/>
    </row>
    <row r="139" spans="5:6" s="152" customFormat="1" ht="15" customHeight="1">
      <c r="E139" s="163"/>
      <c r="F139" s="163"/>
    </row>
    <row r="140" spans="5:6" s="152" customFormat="1" ht="15" customHeight="1">
      <c r="E140" s="163"/>
      <c r="F140" s="163"/>
    </row>
    <row r="141" spans="5:6" s="152" customFormat="1" ht="15" customHeight="1">
      <c r="E141" s="163"/>
      <c r="F141" s="163"/>
    </row>
    <row r="142" spans="5:6" s="152" customFormat="1" ht="15" customHeight="1">
      <c r="E142" s="163"/>
      <c r="F142" s="163"/>
    </row>
    <row r="143" spans="5:6" s="152" customFormat="1" ht="15" customHeight="1">
      <c r="E143" s="163"/>
      <c r="F143" s="163"/>
    </row>
    <row r="144" spans="5:6" s="152" customFormat="1" ht="15" customHeight="1">
      <c r="E144" s="163"/>
      <c r="F144" s="163"/>
    </row>
    <row r="145" spans="5:6" s="152" customFormat="1" ht="15" customHeight="1">
      <c r="E145" s="163"/>
      <c r="F145" s="163"/>
    </row>
    <row r="146" spans="5:6" s="152" customFormat="1" ht="15" customHeight="1">
      <c r="E146" s="163"/>
      <c r="F146" s="163"/>
    </row>
    <row r="147" spans="5:6" s="152" customFormat="1" ht="15" customHeight="1">
      <c r="E147" s="163"/>
      <c r="F147" s="163"/>
    </row>
    <row r="148" spans="5:6" s="152" customFormat="1" ht="15" customHeight="1">
      <c r="E148" s="163"/>
      <c r="F148" s="163"/>
    </row>
    <row r="149" spans="5:6" s="152" customFormat="1" ht="15" customHeight="1">
      <c r="E149" s="163"/>
      <c r="F149" s="163"/>
    </row>
    <row r="150" spans="5:6" s="152" customFormat="1" ht="15" customHeight="1">
      <c r="E150" s="163"/>
      <c r="F150" s="163"/>
    </row>
    <row r="151" spans="5:6" s="152" customFormat="1" ht="15" customHeight="1">
      <c r="E151" s="163"/>
      <c r="F151" s="163"/>
    </row>
    <row r="152" spans="5:6" s="152" customFormat="1" ht="15" customHeight="1">
      <c r="E152" s="163"/>
      <c r="F152" s="163"/>
    </row>
    <row r="153" spans="5:6" s="152" customFormat="1" ht="15" customHeight="1">
      <c r="E153" s="163"/>
      <c r="F153" s="163"/>
    </row>
    <row r="154" spans="5:6" s="152" customFormat="1" ht="15" customHeight="1">
      <c r="E154" s="163"/>
      <c r="F154" s="163"/>
    </row>
    <row r="155" spans="5:6" s="152" customFormat="1" ht="15" customHeight="1">
      <c r="E155" s="163"/>
      <c r="F155" s="163"/>
    </row>
    <row r="156" spans="5:6" s="152" customFormat="1" ht="15" customHeight="1">
      <c r="E156" s="163"/>
      <c r="F156" s="163"/>
    </row>
    <row r="157" spans="5:6" s="152" customFormat="1" ht="15" customHeight="1">
      <c r="E157" s="163"/>
      <c r="F157" s="163"/>
    </row>
    <row r="158" spans="5:6" s="152" customFormat="1" ht="15" customHeight="1">
      <c r="E158" s="163"/>
      <c r="F158" s="163"/>
    </row>
    <row r="159" spans="5:6" s="152" customFormat="1" ht="15" customHeight="1">
      <c r="E159" s="163"/>
      <c r="F159" s="163"/>
    </row>
    <row r="160" spans="5:6" s="152" customFormat="1" ht="15" customHeight="1">
      <c r="E160" s="163"/>
      <c r="F160" s="163"/>
    </row>
    <row r="161" spans="5:6" s="152" customFormat="1" ht="15" customHeight="1">
      <c r="E161" s="163"/>
      <c r="F161" s="163"/>
    </row>
    <row r="162" spans="5:6" s="152" customFormat="1" ht="15" customHeight="1">
      <c r="E162" s="163"/>
      <c r="F162" s="163"/>
    </row>
    <row r="163" spans="5:6" s="152" customFormat="1" ht="15" customHeight="1">
      <c r="E163" s="163"/>
      <c r="F163" s="163"/>
    </row>
    <row r="164" spans="5:6" s="152" customFormat="1" ht="15" customHeight="1">
      <c r="E164" s="163"/>
      <c r="F164" s="163"/>
    </row>
    <row r="165" spans="5:6" s="152" customFormat="1" ht="15" customHeight="1">
      <c r="E165" s="163"/>
      <c r="F165" s="163"/>
    </row>
    <row r="166" spans="5:6" s="152" customFormat="1" ht="15" customHeight="1">
      <c r="E166" s="163"/>
      <c r="F166" s="163"/>
    </row>
    <row r="167" spans="5:6" s="152" customFormat="1" ht="15" customHeight="1">
      <c r="E167" s="163"/>
      <c r="F167" s="163"/>
    </row>
    <row r="168" spans="5:6" s="152" customFormat="1" ht="15" customHeight="1">
      <c r="E168" s="163"/>
      <c r="F168" s="163"/>
    </row>
    <row r="169" spans="5:6" s="152" customFormat="1" ht="15" customHeight="1">
      <c r="E169" s="163"/>
      <c r="F169" s="163"/>
    </row>
    <row r="170" spans="5:6" s="152" customFormat="1" ht="15" customHeight="1">
      <c r="E170" s="163"/>
      <c r="F170" s="163"/>
    </row>
    <row r="171" spans="5:6" s="152" customFormat="1" ht="15" customHeight="1">
      <c r="E171" s="163"/>
      <c r="F171" s="163"/>
    </row>
    <row r="172" spans="5:6" s="152" customFormat="1" ht="15" customHeight="1">
      <c r="E172" s="163"/>
      <c r="F172" s="163"/>
    </row>
    <row r="173" spans="5:6" s="152" customFormat="1" ht="15" customHeight="1">
      <c r="E173" s="163"/>
      <c r="F173" s="163"/>
    </row>
    <row r="174" spans="5:6" s="152" customFormat="1" ht="15" customHeight="1">
      <c r="E174" s="163"/>
      <c r="F174" s="163"/>
    </row>
    <row r="175" spans="5:6" s="152" customFormat="1" ht="15" customHeight="1">
      <c r="E175" s="163"/>
      <c r="F175" s="163"/>
    </row>
    <row r="176" spans="5:6" s="152" customFormat="1" ht="15" customHeight="1">
      <c r="E176" s="163"/>
      <c r="F176" s="163"/>
    </row>
    <row r="177" spans="1:6" s="152" customFormat="1" ht="15" customHeight="1">
      <c r="E177" s="163"/>
      <c r="F177" s="163"/>
    </row>
    <row r="178" spans="1:6" s="152" customFormat="1" ht="15" customHeight="1">
      <c r="E178" s="163"/>
      <c r="F178" s="163"/>
    </row>
    <row r="179" spans="1:6" s="152" customFormat="1" ht="15" customHeight="1">
      <c r="E179" s="163"/>
      <c r="F179" s="163"/>
    </row>
    <row r="180" spans="1:6" s="152" customFormat="1" ht="15" customHeight="1">
      <c r="E180" s="163"/>
      <c r="F180" s="163"/>
    </row>
    <row r="181" spans="1:6" s="152" customFormat="1" ht="15" customHeight="1">
      <c r="E181" s="163"/>
      <c r="F181" s="163"/>
    </row>
    <row r="182" spans="1:6" s="152" customFormat="1" ht="15" customHeight="1">
      <c r="E182" s="163"/>
      <c r="F182" s="163"/>
    </row>
    <row r="183" spans="1:6" s="152" customFormat="1" ht="15" customHeight="1">
      <c r="E183" s="163"/>
      <c r="F183" s="163"/>
    </row>
    <row r="184" spans="1:6" s="152" customFormat="1" ht="15" customHeight="1">
      <c r="E184" s="163"/>
      <c r="F184" s="163"/>
    </row>
    <row r="185" spans="1:6" s="152" customFormat="1" ht="15" customHeight="1">
      <c r="E185" s="163"/>
      <c r="F185" s="163"/>
    </row>
    <row r="186" spans="1:6" s="152" customFormat="1" ht="15" customHeight="1">
      <c r="E186" s="163"/>
      <c r="F186" s="163"/>
    </row>
    <row r="187" spans="1:6" s="152" customFormat="1" ht="15" customHeight="1">
      <c r="E187" s="163"/>
      <c r="F187" s="163"/>
    </row>
    <row r="188" spans="1:6" s="152" customFormat="1" ht="15" customHeight="1">
      <c r="E188" s="163"/>
      <c r="F188" s="163"/>
    </row>
    <row r="189" spans="1:6" s="152" customFormat="1" ht="15" customHeight="1">
      <c r="E189" s="163"/>
      <c r="F189" s="163"/>
    </row>
    <row r="190" spans="1:6" s="152" customFormat="1" ht="15" customHeight="1">
      <c r="E190" s="163"/>
      <c r="F190" s="163"/>
    </row>
    <row r="191" spans="1:6" s="19" customFormat="1" ht="15" customHeight="1">
      <c r="A191" s="21"/>
      <c r="E191" s="20"/>
      <c r="F191" s="20"/>
    </row>
    <row r="192" spans="1:6" s="19" customFormat="1" ht="15" customHeight="1">
      <c r="A192" s="21"/>
      <c r="E192" s="20"/>
      <c r="F192" s="20"/>
    </row>
    <row r="193" spans="1:6" s="19" customFormat="1" ht="15" customHeight="1">
      <c r="A193" s="21"/>
      <c r="E193" s="20"/>
      <c r="F193" s="20"/>
    </row>
    <row r="194" spans="1:6" s="19" customFormat="1" ht="15" customHeight="1">
      <c r="A194" s="21"/>
      <c r="E194" s="20"/>
      <c r="F194" s="20"/>
    </row>
    <row r="195" spans="1:6" s="19" customFormat="1" ht="15" customHeight="1">
      <c r="A195" s="21"/>
      <c r="E195" s="20"/>
      <c r="F195" s="20"/>
    </row>
    <row r="196" spans="1:6" s="19" customFormat="1" ht="15" customHeight="1">
      <c r="A196" s="21"/>
      <c r="E196" s="20"/>
      <c r="F196" s="20"/>
    </row>
    <row r="197" spans="1:6" s="19" customFormat="1" ht="15" customHeight="1">
      <c r="A197" s="21"/>
      <c r="E197" s="20"/>
      <c r="F197" s="20"/>
    </row>
    <row r="198" spans="1:6" s="19" customFormat="1" ht="15" customHeight="1">
      <c r="A198" s="21"/>
      <c r="E198" s="20"/>
      <c r="F198" s="20"/>
    </row>
    <row r="199" spans="1:6" s="19" customFormat="1" ht="15" customHeight="1">
      <c r="A199" s="21"/>
      <c r="E199" s="20"/>
      <c r="F199" s="20"/>
    </row>
    <row r="200" spans="1:6" s="19" customFormat="1" ht="15" customHeight="1">
      <c r="A200" s="21"/>
      <c r="E200" s="20"/>
      <c r="F200" s="20"/>
    </row>
    <row r="201" spans="1:6" s="19" customFormat="1" ht="15" customHeight="1">
      <c r="A201" s="21"/>
      <c r="E201" s="20"/>
      <c r="F201" s="20"/>
    </row>
    <row r="202" spans="1:6" s="19" customFormat="1" ht="15" customHeight="1">
      <c r="A202" s="21"/>
      <c r="E202" s="20"/>
      <c r="F202" s="20"/>
    </row>
    <row r="203" spans="1:6" s="19" customFormat="1" ht="15" customHeight="1">
      <c r="A203" s="21"/>
      <c r="E203" s="20"/>
      <c r="F203" s="20"/>
    </row>
    <row r="204" spans="1:6" s="19" customFormat="1" ht="15" customHeight="1">
      <c r="A204" s="21"/>
      <c r="E204" s="20"/>
      <c r="F204" s="20"/>
    </row>
    <row r="205" spans="1:6" s="19" customFormat="1" ht="15" customHeight="1">
      <c r="A205" s="21"/>
      <c r="E205" s="20"/>
      <c r="F205" s="20"/>
    </row>
    <row r="206" spans="1:6" s="19" customFormat="1" ht="15" customHeight="1">
      <c r="A206" s="21"/>
      <c r="E206" s="20"/>
      <c r="F206" s="20"/>
    </row>
    <row r="207" spans="1:6" s="19" customFormat="1" ht="15" customHeight="1">
      <c r="A207" s="21"/>
      <c r="E207" s="20"/>
      <c r="F207" s="20"/>
    </row>
    <row r="208" spans="1:6" s="19" customFormat="1" ht="15" customHeight="1">
      <c r="A208" s="21"/>
      <c r="E208" s="20"/>
      <c r="F208" s="20"/>
    </row>
    <row r="209" spans="1:6" s="19" customFormat="1" ht="15" customHeight="1">
      <c r="A209" s="21"/>
      <c r="E209" s="20"/>
      <c r="F209" s="20"/>
    </row>
    <row r="210" spans="1:6" s="19" customFormat="1" ht="15" customHeight="1">
      <c r="A210" s="21"/>
      <c r="E210" s="20"/>
      <c r="F210" s="20"/>
    </row>
    <row r="211" spans="1:6" s="19" customFormat="1" ht="15" customHeight="1">
      <c r="A211" s="21"/>
      <c r="E211" s="20"/>
      <c r="F211" s="20"/>
    </row>
    <row r="212" spans="1:6" s="19" customFormat="1" ht="15" customHeight="1">
      <c r="A212" s="21"/>
      <c r="E212" s="20"/>
      <c r="F212" s="20"/>
    </row>
    <row r="213" spans="1:6" s="19" customFormat="1" ht="15" customHeight="1">
      <c r="A213" s="21"/>
      <c r="E213" s="20"/>
      <c r="F213" s="20"/>
    </row>
    <row r="214" spans="1:6" s="19" customFormat="1" ht="15" customHeight="1">
      <c r="A214" s="21"/>
      <c r="E214" s="20"/>
      <c r="F214" s="20"/>
    </row>
    <row r="215" spans="1:6" s="19" customFormat="1" ht="15" customHeight="1">
      <c r="A215" s="21"/>
      <c r="E215" s="20"/>
      <c r="F215" s="20"/>
    </row>
    <row r="216" spans="1:6" s="19" customFormat="1" ht="15" customHeight="1">
      <c r="A216" s="21"/>
      <c r="E216" s="20"/>
      <c r="F216" s="20"/>
    </row>
    <row r="217" spans="1:6" s="19" customFormat="1" ht="15" customHeight="1">
      <c r="A217" s="21"/>
      <c r="E217" s="20"/>
      <c r="F217" s="20"/>
    </row>
    <row r="218" spans="1:6" s="19" customFormat="1" ht="15" customHeight="1">
      <c r="A218" s="21"/>
      <c r="E218" s="20"/>
      <c r="F218" s="20"/>
    </row>
    <row r="219" spans="1:6" s="19" customFormat="1" ht="15" customHeight="1">
      <c r="A219" s="21"/>
      <c r="E219" s="20"/>
      <c r="F219" s="20"/>
    </row>
    <row r="220" spans="1:6" s="19" customFormat="1" ht="15" customHeight="1">
      <c r="A220" s="21"/>
      <c r="E220" s="20"/>
      <c r="F220" s="20"/>
    </row>
    <row r="221" spans="1:6" s="19" customFormat="1" ht="15" customHeight="1">
      <c r="A221" s="21"/>
      <c r="E221" s="20"/>
      <c r="F221" s="20"/>
    </row>
    <row r="222" spans="1:6" s="19" customFormat="1" ht="15" customHeight="1">
      <c r="A222" s="21"/>
      <c r="E222" s="20"/>
      <c r="F222" s="20"/>
    </row>
    <row r="223" spans="1:6" s="19" customFormat="1" ht="15" customHeight="1">
      <c r="A223" s="21"/>
      <c r="E223" s="20"/>
      <c r="F223" s="20"/>
    </row>
    <row r="224" spans="1:6" s="19" customFormat="1" ht="15" customHeight="1">
      <c r="A224" s="21"/>
      <c r="E224" s="20"/>
      <c r="F224" s="20"/>
    </row>
    <row r="225" spans="1:6" s="19" customFormat="1" ht="15" customHeight="1">
      <c r="A225" s="21"/>
      <c r="E225" s="20"/>
      <c r="F225" s="20"/>
    </row>
    <row r="226" spans="1:6" s="19" customFormat="1" ht="15" customHeight="1">
      <c r="A226" s="21"/>
      <c r="E226" s="20"/>
      <c r="F226" s="20"/>
    </row>
    <row r="227" spans="1:6" s="19" customFormat="1" ht="15" customHeight="1">
      <c r="A227" s="21"/>
      <c r="E227" s="20"/>
      <c r="F227" s="20"/>
    </row>
    <row r="228" spans="1:6" s="19" customFormat="1" ht="15" customHeight="1">
      <c r="A228" s="21"/>
      <c r="E228" s="20"/>
      <c r="F228" s="20"/>
    </row>
    <row r="229" spans="1:6" s="19" customFormat="1" ht="15" customHeight="1">
      <c r="A229" s="21"/>
      <c r="E229" s="20"/>
      <c r="F229" s="20"/>
    </row>
    <row r="230" spans="1:6" s="19" customFormat="1" ht="15" customHeight="1">
      <c r="A230" s="21"/>
      <c r="E230" s="20"/>
      <c r="F230" s="20"/>
    </row>
    <row r="231" spans="1:6" s="19" customFormat="1" ht="15" customHeight="1">
      <c r="A231" s="21"/>
      <c r="E231" s="20"/>
      <c r="F231" s="20"/>
    </row>
    <row r="232" spans="1:6" s="19" customFormat="1" ht="15" customHeight="1">
      <c r="A232" s="21"/>
      <c r="E232" s="20"/>
      <c r="F232" s="20"/>
    </row>
    <row r="233" spans="1:6" s="19" customFormat="1" ht="15" customHeight="1">
      <c r="A233" s="21"/>
      <c r="E233" s="20"/>
      <c r="F233" s="20"/>
    </row>
    <row r="234" spans="1:6" s="19" customFormat="1" ht="15" customHeight="1">
      <c r="A234" s="21"/>
      <c r="E234" s="20"/>
      <c r="F234" s="20"/>
    </row>
    <row r="235" spans="1:6" s="19" customFormat="1" ht="15" customHeight="1">
      <c r="A235" s="21"/>
      <c r="E235" s="20"/>
      <c r="F235" s="20"/>
    </row>
    <row r="236" spans="1:6" s="19" customFormat="1" ht="15" customHeight="1">
      <c r="A236" s="21"/>
      <c r="E236" s="20"/>
      <c r="F236" s="20"/>
    </row>
    <row r="237" spans="1:6" s="19" customFormat="1" ht="15" customHeight="1">
      <c r="A237" s="21"/>
      <c r="E237" s="20"/>
      <c r="F237" s="20"/>
    </row>
    <row r="238" spans="1:6" s="19" customFormat="1" ht="15" customHeight="1">
      <c r="A238" s="21"/>
      <c r="E238" s="20"/>
      <c r="F238" s="20"/>
    </row>
    <row r="239" spans="1:6" s="19" customFormat="1" ht="15" customHeight="1">
      <c r="A239" s="21"/>
      <c r="E239" s="20"/>
      <c r="F239" s="20"/>
    </row>
    <row r="240" spans="1:6" s="19" customFormat="1" ht="15" customHeight="1">
      <c r="A240" s="21"/>
      <c r="E240" s="20"/>
      <c r="F240" s="20"/>
    </row>
    <row r="241" spans="1:6" s="19" customFormat="1" ht="15" customHeight="1">
      <c r="A241" s="21"/>
      <c r="E241" s="20"/>
      <c r="F241" s="20"/>
    </row>
    <row r="242" spans="1:6" s="19" customFormat="1" ht="15" customHeight="1">
      <c r="A242" s="21"/>
      <c r="E242" s="20"/>
      <c r="F242" s="20"/>
    </row>
    <row r="243" spans="1:6" s="19" customFormat="1" ht="15" customHeight="1">
      <c r="A243" s="21"/>
      <c r="E243" s="20"/>
      <c r="F243" s="20"/>
    </row>
    <row r="244" spans="1:6" s="19" customFormat="1" ht="15" customHeight="1">
      <c r="A244" s="21"/>
      <c r="E244" s="20"/>
      <c r="F244" s="20"/>
    </row>
    <row r="245" spans="1:6" s="19" customFormat="1" ht="15" customHeight="1">
      <c r="A245" s="21"/>
      <c r="E245" s="20"/>
      <c r="F245" s="20"/>
    </row>
    <row r="246" spans="1:6" s="19" customFormat="1" ht="15" customHeight="1">
      <c r="A246" s="21"/>
      <c r="E246" s="20"/>
      <c r="F246" s="20"/>
    </row>
    <row r="247" spans="1:6" s="19" customFormat="1" ht="15" customHeight="1">
      <c r="A247" s="21"/>
      <c r="E247" s="20"/>
      <c r="F247" s="20"/>
    </row>
    <row r="248" spans="1:6" s="19" customFormat="1" ht="15" customHeight="1">
      <c r="A248" s="21"/>
      <c r="E248" s="20"/>
      <c r="F248" s="20"/>
    </row>
    <row r="249" spans="1:6" s="19" customFormat="1" ht="15" customHeight="1">
      <c r="A249" s="21"/>
      <c r="E249" s="20"/>
      <c r="F249" s="20"/>
    </row>
    <row r="250" spans="1:6" s="19" customFormat="1" ht="15" customHeight="1">
      <c r="A250" s="21"/>
      <c r="E250" s="20"/>
      <c r="F250" s="20"/>
    </row>
    <row r="251" spans="1:6" s="19" customFormat="1" ht="15" customHeight="1">
      <c r="A251" s="21"/>
      <c r="E251" s="20"/>
      <c r="F251" s="20"/>
    </row>
    <row r="252" spans="1:6" s="19" customFormat="1" ht="15" customHeight="1">
      <c r="A252" s="21"/>
      <c r="E252" s="20"/>
      <c r="F252" s="20"/>
    </row>
    <row r="253" spans="1:6" s="19" customFormat="1" ht="15" customHeight="1">
      <c r="A253" s="21"/>
      <c r="E253" s="20"/>
      <c r="F253" s="20"/>
    </row>
    <row r="254" spans="1:6" s="19" customFormat="1" ht="15" customHeight="1">
      <c r="A254" s="21"/>
      <c r="E254" s="20"/>
      <c r="F254" s="20"/>
    </row>
    <row r="255" spans="1:6" s="19" customFormat="1" ht="15" customHeight="1">
      <c r="A255" s="21"/>
      <c r="E255" s="20"/>
      <c r="F255" s="20"/>
    </row>
    <row r="256" spans="1:6" s="19" customFormat="1" ht="15" customHeight="1">
      <c r="A256" s="21"/>
      <c r="E256" s="20"/>
      <c r="F256" s="20"/>
    </row>
    <row r="257" spans="1:6" s="19" customFormat="1" ht="15" customHeight="1">
      <c r="A257" s="21"/>
      <c r="E257" s="20"/>
      <c r="F257" s="20"/>
    </row>
    <row r="258" spans="1:6" s="19" customFormat="1" ht="15" customHeight="1">
      <c r="A258" s="21"/>
      <c r="E258" s="20"/>
      <c r="F258" s="20"/>
    </row>
    <row r="259" spans="1:6" s="19" customFormat="1" ht="15" customHeight="1">
      <c r="A259" s="21"/>
      <c r="E259" s="20"/>
      <c r="F259" s="20"/>
    </row>
    <row r="260" spans="1:6" s="19" customFormat="1" ht="15" customHeight="1">
      <c r="A260" s="21"/>
      <c r="E260" s="20"/>
      <c r="F260" s="20"/>
    </row>
    <row r="261" spans="1:6" s="19" customFormat="1" ht="15" customHeight="1">
      <c r="A261" s="21"/>
      <c r="E261" s="20"/>
      <c r="F261" s="20"/>
    </row>
    <row r="262" spans="1:6" s="19" customFormat="1" ht="15" customHeight="1">
      <c r="A262" s="21"/>
      <c r="E262" s="20"/>
      <c r="F262" s="20"/>
    </row>
    <row r="263" spans="1:6" s="19" customFormat="1" ht="15" customHeight="1">
      <c r="A263" s="21"/>
      <c r="E263" s="20"/>
      <c r="F263" s="20"/>
    </row>
    <row r="264" spans="1:6" s="19" customFormat="1" ht="15" customHeight="1">
      <c r="A264" s="21"/>
      <c r="E264" s="20"/>
      <c r="F264" s="20"/>
    </row>
    <row r="265" spans="1:6" s="19" customFormat="1" ht="15" customHeight="1">
      <c r="A265" s="21"/>
      <c r="E265" s="20"/>
      <c r="F265" s="20"/>
    </row>
    <row r="266" spans="1:6" s="19" customFormat="1" ht="15" customHeight="1">
      <c r="A266" s="21"/>
      <c r="E266" s="20"/>
      <c r="F266" s="20"/>
    </row>
    <row r="267" spans="1:6" s="19" customFormat="1" ht="15" customHeight="1">
      <c r="A267" s="21"/>
      <c r="E267" s="20"/>
      <c r="F267" s="20"/>
    </row>
    <row r="268" spans="1:6" s="19" customFormat="1" ht="15" customHeight="1">
      <c r="A268" s="21"/>
      <c r="E268" s="20"/>
      <c r="F268" s="20"/>
    </row>
    <row r="269" spans="1:6" s="19" customFormat="1" ht="15" customHeight="1">
      <c r="A269" s="21"/>
      <c r="E269" s="20"/>
      <c r="F269" s="20"/>
    </row>
    <row r="270" spans="1:6" s="19" customFormat="1" ht="15" customHeight="1">
      <c r="A270" s="21"/>
      <c r="E270" s="20"/>
      <c r="F270" s="20"/>
    </row>
    <row r="271" spans="1:6" s="19" customFormat="1" ht="15" customHeight="1">
      <c r="A271" s="21"/>
      <c r="E271" s="20"/>
      <c r="F271" s="20"/>
    </row>
    <row r="272" spans="1:6" s="19" customFormat="1" ht="15" customHeight="1">
      <c r="A272" s="21"/>
      <c r="E272" s="20"/>
      <c r="F272" s="20"/>
    </row>
    <row r="273" spans="1:6" s="19" customFormat="1" ht="15" customHeight="1">
      <c r="A273" s="21"/>
      <c r="E273" s="20"/>
      <c r="F273" s="20"/>
    </row>
    <row r="274" spans="1:6" s="19" customFormat="1" ht="15" customHeight="1">
      <c r="A274" s="21"/>
      <c r="E274" s="20"/>
      <c r="F274" s="20"/>
    </row>
    <row r="275" spans="1:6" s="19" customFormat="1" ht="15" customHeight="1">
      <c r="A275" s="21"/>
      <c r="E275" s="20"/>
      <c r="F275" s="20"/>
    </row>
    <row r="276" spans="1:6" s="19" customFormat="1" ht="15" customHeight="1">
      <c r="A276" s="21"/>
      <c r="E276" s="20"/>
      <c r="F276" s="20"/>
    </row>
    <row r="277" spans="1:6" s="19" customFormat="1" ht="15" customHeight="1">
      <c r="A277" s="21"/>
      <c r="E277" s="20"/>
      <c r="F277" s="20"/>
    </row>
    <row r="278" spans="1:6" s="19" customFormat="1" ht="15" customHeight="1">
      <c r="A278" s="21"/>
      <c r="E278" s="20"/>
      <c r="F278" s="20"/>
    </row>
    <row r="279" spans="1:6" s="19" customFormat="1" ht="15" customHeight="1">
      <c r="A279" s="21"/>
      <c r="E279" s="20"/>
      <c r="F279" s="20"/>
    </row>
    <row r="280" spans="1:6" s="19" customFormat="1" ht="15" customHeight="1">
      <c r="A280" s="21"/>
      <c r="E280" s="20"/>
      <c r="F280" s="20"/>
    </row>
    <row r="281" spans="1:6" s="19" customFormat="1" ht="15" customHeight="1">
      <c r="A281" s="21"/>
      <c r="E281" s="20"/>
      <c r="F281" s="20"/>
    </row>
    <row r="282" spans="1:6" s="19" customFormat="1" ht="15" customHeight="1">
      <c r="A282" s="21"/>
      <c r="E282" s="20"/>
      <c r="F282" s="20"/>
    </row>
    <row r="283" spans="1:6" s="19" customFormat="1" ht="15" customHeight="1">
      <c r="A283" s="21"/>
      <c r="E283" s="20"/>
      <c r="F283" s="20"/>
    </row>
    <row r="284" spans="1:6" s="19" customFormat="1" ht="15" customHeight="1">
      <c r="A284" s="21"/>
      <c r="E284" s="20"/>
      <c r="F284" s="20"/>
    </row>
    <row r="285" spans="1:6"/>
    <row r="286" spans="1:6"/>
    <row r="287" spans="1:6"/>
    <row r="288" spans="1:6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</sheetData>
  <sheetProtection selectLockedCells="1"/>
  <sortState ref="A98:Q116">
    <sortCondition ref="A98:A116"/>
  </sortState>
  <conditionalFormatting sqref="B3:G42">
    <cfRule type="expression" dxfId="42" priority="286">
      <formula>($B3="Annulatie")</formula>
    </cfRule>
    <cfRule type="expression" dxfId="41" priority="331">
      <formula>($B3="Withdrawn")</formula>
    </cfRule>
  </conditionalFormatting>
  <conditionalFormatting sqref="B8:G8 B16:G16">
    <cfRule type="expression" dxfId="40" priority="330">
      <formula>($B8="Withdrawn")</formula>
    </cfRule>
  </conditionalFormatting>
  <dataValidations count="2">
    <dataValidation type="date" allowBlank="1" showInputMessage="1" showErrorMessage="1" sqref="F3:F42" xr:uid="{00000000-0002-0000-0000-000000000000}">
      <formula1>21916</formula1>
      <formula2>44196</formula2>
    </dataValidation>
    <dataValidation type="list" allowBlank="1" showInputMessage="1" showErrorMessage="1" errorTitle="Foutmelding" error="De door u ingevoerde informatie is ongeldig of onbekend." promptTitle="Maak uw keuze dmv de menu" sqref="D11" xr:uid="{00000000-0002-0000-0000-000001000000}">
      <formula1>#REF!</formula1>
    </dataValidation>
  </dataValidations>
  <pageMargins left="0.39370078740157483" right="0.39370078740157483" top="0.6692913385826772" bottom="0.6692913385826772" header="0.31496062992125984" footer="0.31496062992125984"/>
  <pageSetup paperSize="9" scale="75" fitToHeight="0" orientation="landscape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Lijsten!$B$3:$B$21</xm:f>
          </x14:formula1>
          <xm:sqref>C3:C42</xm:sqref>
        </x14:dataValidation>
        <x14:dataValidation type="list" allowBlank="1" showInputMessage="1" showErrorMessage="1" xr:uid="{00000000-0002-0000-0000-000003000000}">
          <x14:formula1>
            <xm:f>Lijsten!$B$26:$B$50</xm:f>
          </x14:formula1>
          <xm:sqref>B3:B42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pageSetUpPr fitToPage="1"/>
  </sheetPr>
  <dimension ref="A1:Y49"/>
  <sheetViews>
    <sheetView zoomScaleNormal="100" workbookViewId="0">
      <selection activeCell="C7" sqref="C7"/>
    </sheetView>
  </sheetViews>
  <sheetFormatPr baseColWidth="10" defaultColWidth="9.1640625" defaultRowHeight="15"/>
  <cols>
    <col min="1" max="1" width="13.33203125" style="43" customWidth="1"/>
    <col min="2" max="2" width="14.5" style="43" customWidth="1"/>
    <col min="3" max="3" width="40.6640625" style="43" customWidth="1"/>
    <col min="4" max="4" width="14.6640625" style="45" customWidth="1"/>
    <col min="5" max="5" width="14.6640625" style="46" customWidth="1"/>
    <col min="6" max="6" width="2.6640625" style="43" customWidth="1"/>
    <col min="7" max="7" width="20.6640625" style="47" hidden="1" customWidth="1"/>
    <col min="8" max="8" width="0.83203125" style="56" hidden="1" customWidth="1"/>
    <col min="9" max="9" width="12.6640625" style="62" hidden="1" customWidth="1"/>
    <col min="10" max="10" width="2.6640625" style="44" hidden="1" customWidth="1"/>
    <col min="11" max="11" width="5.6640625" style="48" hidden="1" customWidth="1"/>
    <col min="12" max="12" width="10.6640625" style="48" hidden="1" customWidth="1"/>
    <col min="13" max="13" width="0.83203125" style="56" hidden="1" customWidth="1"/>
    <col min="14" max="14" width="18.6640625" style="44" hidden="1" customWidth="1"/>
    <col min="15" max="15" width="5.6640625" style="44" hidden="1" customWidth="1"/>
    <col min="16" max="18" width="10.6640625" style="44" hidden="1" customWidth="1"/>
    <col min="19" max="19" width="9.1640625" style="43" customWidth="1"/>
    <col min="20" max="20" width="9.1640625" style="43"/>
    <col min="21" max="25" width="14.6640625" style="45" customWidth="1"/>
    <col min="26" max="16384" width="9.1640625" style="43"/>
  </cols>
  <sheetData>
    <row r="1" spans="1:25" s="42" customFormat="1" ht="26.25" customHeight="1">
      <c r="A1" s="182" t="s">
        <v>40</v>
      </c>
      <c r="B1" s="182"/>
      <c r="C1" s="182"/>
      <c r="D1" s="182"/>
      <c r="E1" s="182"/>
      <c r="G1" s="183" t="s">
        <v>49</v>
      </c>
      <c r="H1" s="183"/>
      <c r="I1" s="183"/>
      <c r="J1" s="68"/>
      <c r="K1" s="184" t="s">
        <v>43</v>
      </c>
      <c r="L1" s="184"/>
      <c r="M1" s="184"/>
      <c r="N1" s="184"/>
      <c r="O1" s="184"/>
      <c r="P1" s="184"/>
      <c r="Q1" s="184"/>
      <c r="R1" s="184"/>
      <c r="U1" s="177" t="s">
        <v>59</v>
      </c>
      <c r="V1" s="177" t="s">
        <v>58</v>
      </c>
      <c r="W1" s="177" t="s">
        <v>61</v>
      </c>
      <c r="X1" s="177" t="s">
        <v>60</v>
      </c>
      <c r="Y1" s="177"/>
    </row>
    <row r="2" spans="1:25" s="42" customFormat="1" ht="26">
      <c r="A2" s="178" t="s">
        <v>76</v>
      </c>
      <c r="B2" s="178"/>
      <c r="C2" s="178"/>
      <c r="D2" s="179">
        <v>41923</v>
      </c>
      <c r="E2" s="179"/>
      <c r="G2" s="180"/>
      <c r="H2" s="180"/>
      <c r="I2" s="180"/>
      <c r="J2" s="68"/>
      <c r="K2" s="69"/>
      <c r="L2" s="89" t="e">
        <f>SUM(D7:D39)</f>
        <v>#REF!</v>
      </c>
      <c r="M2" s="69"/>
      <c r="N2" s="69"/>
      <c r="O2" s="69"/>
      <c r="P2" s="70"/>
      <c r="Q2" s="70"/>
      <c r="R2" s="70"/>
      <c r="U2" s="177"/>
      <c r="V2" s="177"/>
      <c r="W2" s="177"/>
      <c r="X2" s="177"/>
      <c r="Y2" s="177"/>
    </row>
    <row r="3" spans="1:25" ht="30" customHeight="1">
      <c r="A3" s="181" t="str">
        <f ca="1">CONCATENATE("Laatste update : ",TEXT(TODAY(),"dd-mm-jjjj"))</f>
        <v>Laatste update : 16-01-2019</v>
      </c>
      <c r="B3" s="181"/>
      <c r="C3" s="181"/>
      <c r="D3" s="181"/>
      <c r="E3" s="181"/>
      <c r="G3" s="71"/>
      <c r="H3" s="72"/>
      <c r="I3" s="73"/>
      <c r="J3" s="50"/>
      <c r="K3" s="51"/>
      <c r="L3" s="51"/>
      <c r="M3" s="72"/>
      <c r="N3" s="50"/>
      <c r="O3" s="50"/>
      <c r="P3" s="50"/>
      <c r="Q3" s="50"/>
      <c r="R3" s="50"/>
    </row>
    <row r="4" spans="1:25" ht="19">
      <c r="A4" s="12" t="s">
        <v>33</v>
      </c>
      <c r="B4" s="13" t="s">
        <v>35</v>
      </c>
      <c r="C4" s="13" t="s">
        <v>2</v>
      </c>
      <c r="D4" s="13" t="s">
        <v>44</v>
      </c>
      <c r="E4" s="14"/>
      <c r="G4" s="74" t="s">
        <v>50</v>
      </c>
      <c r="H4" s="75"/>
      <c r="I4" s="76" t="s">
        <v>51</v>
      </c>
      <c r="J4" s="50"/>
      <c r="K4" s="77" t="s">
        <v>46</v>
      </c>
      <c r="L4" s="77" t="s">
        <v>41</v>
      </c>
      <c r="M4" s="75"/>
      <c r="N4" s="77" t="s">
        <v>2</v>
      </c>
      <c r="O4" s="77"/>
      <c r="P4" s="78" t="s">
        <v>41</v>
      </c>
      <c r="Q4" s="78" t="s">
        <v>34</v>
      </c>
      <c r="R4" s="78" t="s">
        <v>42</v>
      </c>
      <c r="U4" s="13"/>
      <c r="V4" s="13"/>
      <c r="W4" s="13"/>
      <c r="X4" s="13"/>
      <c r="Y4" s="13"/>
    </row>
    <row r="5" spans="1:25" ht="4" customHeight="1">
      <c r="A5" s="15"/>
      <c r="B5" s="16"/>
      <c r="C5" s="17"/>
    </row>
    <row r="6" spans="1:25" ht="18.75" customHeight="1">
      <c r="A6" s="15">
        <v>0.33333333333333331</v>
      </c>
      <c r="B6" s="16"/>
      <c r="C6" s="100" t="s">
        <v>77</v>
      </c>
    </row>
    <row r="7" spans="1:25" s="49" customFormat="1" ht="19">
      <c r="A7" s="22">
        <f>IF(ISBLANK(I7),8/24,I7)</f>
        <v>0.33333333333333331</v>
      </c>
      <c r="B7" s="23">
        <f>A7+L7*P7+D7*(Q7+R7)</f>
        <v>0.33333333333333331</v>
      </c>
      <c r="C7" s="98" t="str">
        <f>N7</f>
        <v>C-competition Mini</v>
      </c>
      <c r="D7" s="88">
        <f>K7</f>
        <v>0</v>
      </c>
      <c r="E7" s="25"/>
      <c r="G7" s="57"/>
      <c r="H7" s="57"/>
      <c r="I7" s="79">
        <v>0.33333333333333331</v>
      </c>
      <c r="J7" s="50"/>
      <c r="K7" s="66">
        <f>COUNTIFS(Entries!$B$3:$B$42,$N7)</f>
        <v>0</v>
      </c>
      <c r="L7" s="66">
        <f>_xlfn.CEILING.PRECISE(D7/6)</f>
        <v>0</v>
      </c>
      <c r="M7" s="57"/>
      <c r="N7" s="86" t="s">
        <v>69</v>
      </c>
      <c r="O7" s="86"/>
      <c r="P7" s="86">
        <v>2.7777777777777779E-3</v>
      </c>
      <c r="Q7" s="86">
        <v>2.0833333333333333E-3</v>
      </c>
      <c r="R7" s="86">
        <v>1.0416666666666667E-3</v>
      </c>
      <c r="S7" s="96"/>
      <c r="U7" s="88" t="s">
        <v>63</v>
      </c>
      <c r="V7" s="88" t="s">
        <v>62</v>
      </c>
      <c r="W7" s="88" t="s">
        <v>57</v>
      </c>
      <c r="X7" s="88" t="s">
        <v>66</v>
      </c>
      <c r="Y7" s="88"/>
    </row>
    <row r="8" spans="1:25" s="49" customFormat="1" ht="4" customHeight="1">
      <c r="A8" s="26"/>
      <c r="B8" s="27"/>
      <c r="C8" s="28"/>
      <c r="D8" s="30"/>
      <c r="E8" s="29"/>
      <c r="G8" s="36"/>
      <c r="H8" s="58"/>
      <c r="I8" s="63"/>
      <c r="J8" s="50"/>
      <c r="K8" s="51"/>
      <c r="L8" s="40"/>
      <c r="M8" s="58"/>
      <c r="N8" s="50"/>
      <c r="O8" s="50"/>
      <c r="P8" s="37"/>
      <c r="Q8" s="37"/>
      <c r="R8" s="37"/>
      <c r="U8" s="30"/>
      <c r="V8" s="30"/>
      <c r="W8" s="30"/>
      <c r="X8" s="30"/>
      <c r="Y8" s="30"/>
    </row>
    <row r="9" spans="1:25" s="53" customFormat="1" ht="19" hidden="1">
      <c r="A9" s="52" t="e">
        <f>IF(ISBLANK(I9),B7+IF(G8=Lijsten!#REF!,15/24/60,0),I9)</f>
        <v>#REF!</v>
      </c>
      <c r="B9" s="32" t="e">
        <f>A9+L9*P9+D9*(Q9+R9)</f>
        <v>#REF!</v>
      </c>
      <c r="C9" s="93" t="e">
        <f>CONCATENATE(N9,IF(O9="M"," Boys"," Girls"),IF(G9=Lijsten!#REF!," Group 1",""))</f>
        <v>#REF!</v>
      </c>
      <c r="D9" s="34" t="e">
        <f>IF(G9=Lijsten!#REF!,$K9-D11,$K9)</f>
        <v>#REF!</v>
      </c>
      <c r="E9" s="35"/>
      <c r="G9" s="80" t="s">
        <v>47</v>
      </c>
      <c r="H9" s="59"/>
      <c r="I9" s="82"/>
      <c r="J9" s="54"/>
      <c r="K9" s="67"/>
      <c r="L9" s="67"/>
      <c r="M9" s="59"/>
      <c r="N9" s="90"/>
      <c r="O9" s="86"/>
      <c r="P9" s="90"/>
      <c r="Q9" s="90"/>
      <c r="R9" s="90"/>
      <c r="S9" s="96"/>
      <c r="U9" s="34" t="s">
        <v>63</v>
      </c>
      <c r="V9" s="34" t="s">
        <v>62</v>
      </c>
      <c r="W9" s="34" t="s">
        <v>65</v>
      </c>
      <c r="X9" s="34" t="s">
        <v>66</v>
      </c>
      <c r="Y9" s="34"/>
    </row>
    <row r="10" spans="1:25" s="49" customFormat="1" ht="19" hidden="1">
      <c r="A10" s="26"/>
      <c r="B10" s="27"/>
      <c r="C10" s="28" t="e">
        <f>IF(G10=Lijsten!#REF!,Lijsten!#REF!,"")</f>
        <v>#REF!</v>
      </c>
      <c r="D10" s="30"/>
      <c r="E10" s="29"/>
      <c r="G10" s="81" t="s">
        <v>48</v>
      </c>
      <c r="H10" s="60"/>
      <c r="I10" s="64"/>
      <c r="J10" s="50"/>
      <c r="K10" s="51"/>
      <c r="L10" s="40"/>
      <c r="M10" s="60"/>
      <c r="N10" s="50"/>
      <c r="O10" s="50"/>
      <c r="P10" s="37"/>
      <c r="Q10" s="37"/>
      <c r="R10" s="37"/>
      <c r="U10" s="30"/>
      <c r="V10" s="30"/>
      <c r="W10" s="30"/>
      <c r="X10" s="30"/>
      <c r="Y10" s="30"/>
    </row>
    <row r="11" spans="1:25" s="53" customFormat="1" ht="19" hidden="1">
      <c r="A11" s="52" t="e">
        <f>IF(ISBLANK(I11),B9+IF(G10=Lijsten!#REF!,15/24/60,0),I11)</f>
        <v>#REF!</v>
      </c>
      <c r="B11" s="32" t="e">
        <f>A11+L11*P11+D11*(Q11+R11)</f>
        <v>#REF!</v>
      </c>
      <c r="C11" s="93" t="e">
        <f>CONCATENATE(N9,IF(O9="M"," Boys"," Girls"),IF(G9=Lijsten!#REF!," Group 2",""))</f>
        <v>#REF!</v>
      </c>
      <c r="D11" s="34" t="e">
        <f>IF(G9=Lijsten!#REF!,6*ROUNDUP(INT(($K9+K7)/6)/2,0),0)</f>
        <v>#REF!</v>
      </c>
      <c r="E11" s="35"/>
      <c r="G11" s="59"/>
      <c r="H11" s="59"/>
      <c r="I11" s="82"/>
      <c r="J11" s="54"/>
      <c r="K11" s="65"/>
      <c r="L11" s="67" t="e">
        <f>_xlfn.CEILING.PRECISE(D11/6)</f>
        <v>#REF!</v>
      </c>
      <c r="M11" s="59"/>
      <c r="N11" s="54"/>
      <c r="O11" s="54"/>
      <c r="P11" s="90">
        <f>P7</f>
        <v>2.7777777777777779E-3</v>
      </c>
      <c r="Q11" s="90">
        <f>Q7</f>
        <v>2.0833333333333333E-3</v>
      </c>
      <c r="R11" s="90">
        <f>R7</f>
        <v>1.0416666666666667E-3</v>
      </c>
      <c r="S11" s="96"/>
      <c r="U11" s="34" t="s">
        <v>63</v>
      </c>
      <c r="V11" s="34" t="s">
        <v>62</v>
      </c>
      <c r="W11" s="34" t="s">
        <v>67</v>
      </c>
      <c r="X11" s="34" t="s">
        <v>65</v>
      </c>
      <c r="Y11" s="34"/>
    </row>
    <row r="12" spans="1:25" s="49" customFormat="1" ht="19" hidden="1">
      <c r="A12" s="26"/>
      <c r="B12" s="27"/>
      <c r="C12" s="28" t="e">
        <f>IF(G12=Lijsten!#REF!,Lijsten!#REF!,"")</f>
        <v>#REF!</v>
      </c>
      <c r="D12" s="30"/>
      <c r="E12" s="29"/>
      <c r="G12" s="81" t="s">
        <v>48</v>
      </c>
      <c r="H12" s="60"/>
      <c r="I12" s="64"/>
      <c r="J12" s="50"/>
      <c r="K12" s="51"/>
      <c r="L12" s="40"/>
      <c r="M12" s="60"/>
      <c r="N12" s="50"/>
      <c r="O12" s="50"/>
      <c r="P12" s="37"/>
      <c r="Q12" s="37"/>
      <c r="R12" s="37"/>
      <c r="U12" s="30"/>
      <c r="V12" s="30"/>
      <c r="W12" s="30"/>
      <c r="X12" s="30"/>
      <c r="Y12" s="30"/>
    </row>
    <row r="13" spans="1:25" ht="4" hidden="1" customHeight="1">
      <c r="A13" s="15"/>
      <c r="B13" s="16"/>
      <c r="C13" s="17"/>
    </row>
    <row r="14" spans="1:25" ht="18.75" customHeight="1">
      <c r="A14" s="15">
        <v>0.34861111111111115</v>
      </c>
      <c r="B14" s="16"/>
      <c r="C14" s="100" t="s">
        <v>78</v>
      </c>
    </row>
    <row r="15" spans="1:25" s="49" customFormat="1" ht="19">
      <c r="A15" s="22" t="e">
        <f>IF(ISBLANK(I15),B11+IF(G12=Lijsten!#REF!,15/24/60,0),I15)</f>
        <v>#REF!</v>
      </c>
      <c r="B15" s="23" t="e">
        <f>A15+L15*P15+D15*(Q15+R15)</f>
        <v>#REF!</v>
      </c>
      <c r="C15" s="98" t="str">
        <f>N15</f>
        <v>C-competition Novice</v>
      </c>
      <c r="D15" s="88">
        <f>K15</f>
        <v>0</v>
      </c>
      <c r="E15" s="25"/>
      <c r="G15" s="57"/>
      <c r="H15" s="57"/>
      <c r="I15" s="79"/>
      <c r="J15" s="50"/>
      <c r="K15" s="66">
        <f>COUNTIFS(Entries!$B$3:$B$42,$N15)</f>
        <v>0</v>
      </c>
      <c r="L15" s="66">
        <f>_xlfn.CEILING.PRECISE(D15/6)</f>
        <v>0</v>
      </c>
      <c r="M15" s="57"/>
      <c r="N15" s="86" t="s">
        <v>72</v>
      </c>
      <c r="O15" s="86"/>
      <c r="P15" s="86">
        <v>2.7777777777777779E-3</v>
      </c>
      <c r="Q15" s="86">
        <v>2.0833333333333333E-3</v>
      </c>
      <c r="R15" s="86">
        <v>1.0416666666666667E-3</v>
      </c>
      <c r="S15" s="96"/>
      <c r="U15" s="88" t="s">
        <v>63</v>
      </c>
      <c r="V15" s="88" t="s">
        <v>62</v>
      </c>
      <c r="W15" s="88" t="s">
        <v>57</v>
      </c>
      <c r="X15" s="88" t="s">
        <v>66</v>
      </c>
      <c r="Y15" s="88"/>
    </row>
    <row r="16" spans="1:25" s="49" customFormat="1" ht="4" hidden="1" customHeight="1">
      <c r="A16" s="26"/>
      <c r="B16" s="27"/>
      <c r="C16" s="28"/>
      <c r="D16" s="30"/>
      <c r="E16" s="29"/>
      <c r="G16" s="36"/>
      <c r="H16" s="58"/>
      <c r="I16" s="63"/>
      <c r="J16" s="50"/>
      <c r="K16" s="51"/>
      <c r="L16" s="40"/>
      <c r="M16" s="58"/>
      <c r="N16" s="50"/>
      <c r="O16" s="50"/>
      <c r="P16" s="37"/>
      <c r="Q16" s="37"/>
      <c r="R16" s="37"/>
      <c r="U16" s="30"/>
      <c r="V16" s="30"/>
      <c r="W16" s="30"/>
      <c r="X16" s="30"/>
      <c r="Y16" s="30"/>
    </row>
    <row r="17" spans="1:25" s="53" customFormat="1" ht="19" hidden="1">
      <c r="A17" s="52" t="e">
        <f>IF(ISBLANK(I17),B15+IF(G16=Lijsten!#REF!,15/24/60,0),I17)</f>
        <v>#REF!</v>
      </c>
      <c r="B17" s="32" t="e">
        <f>A17+L17*P17+D17*(Q17+R17)</f>
        <v>#REF!</v>
      </c>
      <c r="C17" s="93" t="e">
        <f>CONCATENATE(N17,IF(O17="M"," Boys"," Girls"),IF(G17=Lijsten!#REF!," Group 1",""))</f>
        <v>#REF!</v>
      </c>
      <c r="D17" s="34" t="e">
        <f>IF(G17=Lijsten!#REF!,$K17-D19,$K17)</f>
        <v>#REF!</v>
      </c>
      <c r="E17" s="35"/>
      <c r="G17" s="80" t="s">
        <v>47</v>
      </c>
      <c r="H17" s="59"/>
      <c r="I17" s="82"/>
      <c r="J17" s="54"/>
      <c r="K17" s="67"/>
      <c r="L17" s="67"/>
      <c r="M17" s="59"/>
      <c r="N17" s="90"/>
      <c r="O17" s="85"/>
      <c r="P17" s="90"/>
      <c r="Q17" s="90"/>
      <c r="R17" s="90"/>
      <c r="U17" s="34" t="s">
        <v>63</v>
      </c>
      <c r="V17" s="34" t="s">
        <v>64</v>
      </c>
      <c r="W17" s="34"/>
      <c r="X17" s="34" t="s">
        <v>66</v>
      </c>
      <c r="Y17" s="34"/>
    </row>
    <row r="18" spans="1:25" s="49" customFormat="1" ht="19" hidden="1">
      <c r="A18" s="26"/>
      <c r="B18" s="27"/>
      <c r="C18" s="28" t="e">
        <f>IF(G18=Lijsten!#REF!,Lijsten!#REF!,"")</f>
        <v>#REF!</v>
      </c>
      <c r="D18" s="30"/>
      <c r="E18" s="29"/>
      <c r="G18" s="81" t="s">
        <v>48</v>
      </c>
      <c r="H18" s="60"/>
      <c r="I18" s="64"/>
      <c r="J18" s="50"/>
      <c r="K18" s="51"/>
      <c r="L18" s="40"/>
      <c r="M18" s="60"/>
      <c r="N18" s="50"/>
      <c r="O18" s="50"/>
      <c r="P18" s="37"/>
      <c r="Q18" s="37"/>
      <c r="R18" s="37"/>
      <c r="U18" s="30"/>
      <c r="V18" s="30"/>
      <c r="W18" s="30"/>
      <c r="X18" s="30"/>
      <c r="Y18" s="30"/>
    </row>
    <row r="19" spans="1:25" s="53" customFormat="1" ht="19" hidden="1">
      <c r="A19" s="52" t="e">
        <f>IF(ISBLANK(I19),B17+IF(G18=Lijsten!#REF!,15/24/60,0),I19)</f>
        <v>#REF!</v>
      </c>
      <c r="B19" s="32" t="e">
        <f>A19+L19*P19+D19*(Q19+R19)</f>
        <v>#REF!</v>
      </c>
      <c r="C19" s="93" t="e">
        <f>CONCATENATE(N17,IF(O17="M"," Boys"," Girls"),IF(G17=Lijsten!#REF!," Group 2",""))</f>
        <v>#REF!</v>
      </c>
      <c r="D19" s="34" t="e">
        <f>IF(G17=Lijsten!#REF!,6*ROUNDUP(INT(($K17+K15)/6)/2,0),0)</f>
        <v>#REF!</v>
      </c>
      <c r="E19" s="35"/>
      <c r="G19" s="59"/>
      <c r="H19" s="59"/>
      <c r="I19" s="82"/>
      <c r="J19" s="54"/>
      <c r="K19" s="65"/>
      <c r="L19" s="67" t="e">
        <f>_xlfn.CEILING.PRECISE(D19/6)</f>
        <v>#REF!</v>
      </c>
      <c r="M19" s="59"/>
      <c r="N19" s="54"/>
      <c r="O19" s="54"/>
      <c r="P19" s="90">
        <f>P15</f>
        <v>2.7777777777777779E-3</v>
      </c>
      <c r="Q19" s="90">
        <f>Q15</f>
        <v>2.0833333333333333E-3</v>
      </c>
      <c r="R19" s="90">
        <f>R15</f>
        <v>1.0416666666666667E-3</v>
      </c>
      <c r="U19" s="34" t="s">
        <v>63</v>
      </c>
      <c r="V19" s="34" t="s">
        <v>62</v>
      </c>
      <c r="W19" s="34" t="s">
        <v>68</v>
      </c>
      <c r="X19" s="34" t="s">
        <v>65</v>
      </c>
      <c r="Y19" s="34"/>
    </row>
    <row r="20" spans="1:25" s="49" customFormat="1" ht="19" hidden="1">
      <c r="A20" s="26"/>
      <c r="B20" s="27"/>
      <c r="C20" s="28" t="e">
        <f>IF(G20=Lijsten!#REF!,Lijsten!#REF!,"")</f>
        <v>#REF!</v>
      </c>
      <c r="D20" s="30"/>
      <c r="E20" s="29"/>
      <c r="G20" s="81" t="s">
        <v>48</v>
      </c>
      <c r="H20" s="60"/>
      <c r="I20" s="64"/>
      <c r="J20" s="50"/>
      <c r="K20" s="51"/>
      <c r="L20" s="40"/>
      <c r="M20" s="60"/>
      <c r="N20" s="50"/>
      <c r="O20" s="50"/>
      <c r="P20" s="37"/>
      <c r="Q20" s="37"/>
      <c r="R20" s="37"/>
      <c r="U20" s="30"/>
      <c r="V20" s="30"/>
      <c r="W20" s="30"/>
      <c r="X20" s="30"/>
      <c r="Y20" s="30"/>
    </row>
    <row r="21" spans="1:25" s="49" customFormat="1" ht="4" hidden="1" customHeight="1">
      <c r="A21" s="26"/>
      <c r="B21" s="27"/>
      <c r="C21" s="28"/>
      <c r="D21" s="30"/>
      <c r="E21" s="29"/>
      <c r="G21" s="36"/>
      <c r="H21" s="58"/>
      <c r="I21" s="63"/>
      <c r="J21" s="50"/>
      <c r="K21" s="51"/>
      <c r="L21" s="40"/>
      <c r="M21" s="58"/>
      <c r="N21" s="50"/>
      <c r="O21" s="50"/>
      <c r="P21" s="37"/>
      <c r="Q21" s="37"/>
      <c r="R21" s="37"/>
      <c r="U21" s="30"/>
      <c r="V21" s="30"/>
      <c r="W21" s="30"/>
      <c r="X21" s="30"/>
      <c r="Y21" s="30"/>
    </row>
    <row r="22" spans="1:25" s="49" customFormat="1" ht="19" hidden="1">
      <c r="A22" s="91" t="e">
        <f>IF(ISBLANK(I22),B19+IF(G20=Lijsten!#REF!,15/24/60,0),I22)</f>
        <v>#REF!</v>
      </c>
      <c r="B22" s="23" t="e">
        <f>A22+L22*P22+D22*(Q22+R22)</f>
        <v>#REF!</v>
      </c>
      <c r="C22" s="24" t="str">
        <f>CONCATENATE(N22,IF(O22="M"," Boys"," Girls"))</f>
        <v>C-competition Junior Girls</v>
      </c>
      <c r="D22" s="88">
        <f>K22</f>
        <v>0</v>
      </c>
      <c r="E22" s="25"/>
      <c r="G22" s="57"/>
      <c r="H22" s="57"/>
      <c r="I22" s="79"/>
      <c r="J22" s="50"/>
      <c r="K22" s="66">
        <f>COUNTIFS(Entries!$B$3:$B$42,$N22,Entries!$E$3:$E$42,$O22)</f>
        <v>0</v>
      </c>
      <c r="L22" s="66">
        <f>_xlfn.CEILING.PRECISE(D22/6)</f>
        <v>0</v>
      </c>
      <c r="M22" s="57"/>
      <c r="N22" s="86" t="s">
        <v>70</v>
      </c>
      <c r="O22" s="86"/>
      <c r="P22" s="86">
        <v>2.7777777777777779E-3</v>
      </c>
      <c r="Q22" s="86">
        <v>2.0833333333333333E-3</v>
      </c>
      <c r="R22" s="86">
        <v>1.3888888888888889E-3</v>
      </c>
      <c r="U22" s="88" t="s">
        <v>63</v>
      </c>
      <c r="V22" s="88" t="s">
        <v>62</v>
      </c>
      <c r="W22" s="88" t="s">
        <v>57</v>
      </c>
      <c r="X22" s="88" t="s">
        <v>64</v>
      </c>
      <c r="Y22" s="88"/>
    </row>
    <row r="23" spans="1:25" s="49" customFormat="1" ht="4" hidden="1" customHeight="1">
      <c r="A23" s="26"/>
      <c r="B23" s="27"/>
      <c r="C23" s="28"/>
      <c r="D23" s="30"/>
      <c r="E23" s="29"/>
      <c r="G23" s="36"/>
      <c r="H23" s="58"/>
      <c r="I23" s="63"/>
      <c r="J23" s="50"/>
      <c r="K23" s="51"/>
      <c r="L23" s="40"/>
      <c r="M23" s="58"/>
      <c r="N23" s="50"/>
      <c r="O23" s="50"/>
      <c r="P23" s="37"/>
      <c r="Q23" s="37"/>
      <c r="R23" s="37"/>
      <c r="U23" s="30"/>
      <c r="V23" s="30"/>
      <c r="W23" s="30"/>
      <c r="X23" s="30"/>
      <c r="Y23" s="30"/>
    </row>
    <row r="24" spans="1:25" s="53" customFormat="1" ht="19" hidden="1">
      <c r="A24" s="94" t="e">
        <f>IF(ISBLANK(I24),B22+IF(G23=Lijsten!#REF!,15/24/60,0),I24)</f>
        <v>#REF!</v>
      </c>
      <c r="B24" s="32" t="e">
        <f>A24+L24*P24+D24*(Q24+R24)</f>
        <v>#REF!</v>
      </c>
      <c r="C24" s="93" t="e">
        <f>CONCATENATE(N24,IF(O24="M"," Boys"," Girls"),IF(G24=Lijsten!#REF!," Group 1",""))</f>
        <v>#REF!</v>
      </c>
      <c r="D24" s="34" t="e">
        <f>IF(G24=Lijsten!#REF!,$K24-D26,$K24)</f>
        <v>#REF!</v>
      </c>
      <c r="E24" s="35"/>
      <c r="G24" s="80" t="s">
        <v>47</v>
      </c>
      <c r="H24" s="59"/>
      <c r="I24" s="82"/>
      <c r="J24" s="54"/>
      <c r="K24" s="67">
        <f>COUNTIFS(Entries!$B$3:$B$42,$N24,Entries!$E$3:$E$42,$O24)</f>
        <v>0</v>
      </c>
      <c r="L24" s="67" t="e">
        <f>_xlfn.CEILING.PRECISE(D24/6)</f>
        <v>#REF!</v>
      </c>
      <c r="M24" s="59"/>
      <c r="N24" s="90" t="str">
        <f>N22</f>
        <v>C-competition Junior</v>
      </c>
      <c r="O24" s="85"/>
      <c r="P24" s="90">
        <f>P22</f>
        <v>2.7777777777777779E-3</v>
      </c>
      <c r="Q24" s="90">
        <f>Q22</f>
        <v>2.0833333333333333E-3</v>
      </c>
      <c r="R24" s="90">
        <f>R22</f>
        <v>1.3888888888888889E-3</v>
      </c>
      <c r="U24" s="34" t="s">
        <v>63</v>
      </c>
      <c r="V24" s="34" t="s">
        <v>62</v>
      </c>
      <c r="W24" s="34" t="s">
        <v>57</v>
      </c>
      <c r="X24" s="34"/>
      <c r="Y24" s="34"/>
    </row>
    <row r="25" spans="1:25" s="49" customFormat="1" ht="19" hidden="1">
      <c r="A25" s="26"/>
      <c r="B25" s="27"/>
      <c r="C25" s="28" t="e">
        <f>IF(G25=Lijsten!#REF!,Lijsten!#REF!,"")</f>
        <v>#REF!</v>
      </c>
      <c r="D25" s="30"/>
      <c r="E25" s="29"/>
      <c r="G25" s="81" t="s">
        <v>48</v>
      </c>
      <c r="H25" s="60"/>
      <c r="I25" s="64"/>
      <c r="J25" s="50"/>
      <c r="K25" s="51"/>
      <c r="L25" s="40"/>
      <c r="M25" s="60"/>
      <c r="N25" s="50"/>
      <c r="O25" s="50"/>
      <c r="P25" s="37"/>
      <c r="Q25" s="37"/>
      <c r="R25" s="37"/>
      <c r="U25" s="30"/>
      <c r="V25" s="30"/>
      <c r="W25" s="30"/>
      <c r="X25" s="30"/>
      <c r="Y25" s="30"/>
    </row>
    <row r="26" spans="1:25" s="53" customFormat="1" ht="18.75" hidden="1" customHeight="1">
      <c r="A26" s="52" t="e">
        <f>IF(ISBLANK(I26),B24+IF(G25=Lijsten!#REF!,15/24/60,0),I26)</f>
        <v>#REF!</v>
      </c>
      <c r="B26" s="32" t="e">
        <f>A26+L26*P26+D26*(Q26+R26)</f>
        <v>#REF!</v>
      </c>
      <c r="C26" s="33" t="e">
        <f>CONCATENATE(N24,IF(O24="M"," Boys"," Girls"),IF(G24=Lijsten!#REF!," Group 2",""))</f>
        <v>#REF!</v>
      </c>
      <c r="D26" s="34" t="e">
        <f>IF(G24=Lijsten!#REF!,6*ROUNDUP(INT($K24/6)/2,0),0)</f>
        <v>#REF!</v>
      </c>
      <c r="E26" s="35"/>
      <c r="G26" s="59"/>
      <c r="H26" s="59"/>
      <c r="I26" s="82"/>
      <c r="J26" s="54"/>
      <c r="K26" s="65"/>
      <c r="L26" s="67" t="e">
        <f>_xlfn.CEILING.PRECISE(D26/6)</f>
        <v>#REF!</v>
      </c>
      <c r="M26" s="59"/>
      <c r="N26" s="54"/>
      <c r="O26" s="54"/>
      <c r="P26" s="90">
        <f>P22</f>
        <v>2.7777777777777779E-3</v>
      </c>
      <c r="Q26" s="90">
        <f>Q22</f>
        <v>2.0833333333333333E-3</v>
      </c>
      <c r="R26" s="90">
        <f>R22</f>
        <v>1.3888888888888889E-3</v>
      </c>
      <c r="U26" s="34"/>
      <c r="V26" s="34"/>
      <c r="W26" s="34"/>
      <c r="X26" s="34"/>
      <c r="Y26" s="34"/>
    </row>
    <row r="27" spans="1:25" s="49" customFormat="1" ht="18.75" hidden="1" customHeight="1">
      <c r="A27" s="26"/>
      <c r="B27" s="27"/>
      <c r="C27" s="28" t="e">
        <f>IF(G27=Lijsten!#REF!,Lijsten!#REF!,"")</f>
        <v>#REF!</v>
      </c>
      <c r="D27" s="30"/>
      <c r="E27" s="29"/>
      <c r="G27" s="81" t="s">
        <v>48</v>
      </c>
      <c r="H27" s="60"/>
      <c r="I27" s="64"/>
      <c r="J27" s="50"/>
      <c r="K27" s="51"/>
      <c r="L27" s="40"/>
      <c r="M27" s="60"/>
      <c r="N27" s="50"/>
      <c r="O27" s="50"/>
      <c r="P27" s="37"/>
      <c r="Q27" s="37"/>
      <c r="R27" s="37"/>
      <c r="U27" s="30"/>
      <c r="V27" s="30"/>
      <c r="W27" s="30"/>
      <c r="X27" s="30"/>
      <c r="Y27" s="30"/>
    </row>
    <row r="28" spans="1:25" s="49" customFormat="1" ht="4" hidden="1" customHeight="1">
      <c r="A28" s="26"/>
      <c r="B28" s="27"/>
      <c r="C28" s="28"/>
      <c r="D28" s="30"/>
      <c r="E28" s="29"/>
      <c r="G28" s="36"/>
      <c r="H28" s="58"/>
      <c r="I28" s="63"/>
      <c r="J28" s="50"/>
      <c r="K28" s="51"/>
      <c r="L28" s="40"/>
      <c r="M28" s="58"/>
      <c r="N28" s="50"/>
      <c r="O28" s="50"/>
      <c r="P28" s="37"/>
      <c r="Q28" s="37"/>
      <c r="R28" s="37"/>
      <c r="U28" s="30"/>
      <c r="V28" s="30"/>
      <c r="W28" s="30"/>
      <c r="X28" s="30"/>
      <c r="Y28" s="30"/>
    </row>
    <row r="29" spans="1:25" s="49" customFormat="1" ht="18.75" customHeight="1">
      <c r="A29" s="22" t="e">
        <f>IF(ISBLANK(I29),B26+IF(G27=Lijsten!#REF!,15/24/60,0),I29)</f>
        <v>#REF!</v>
      </c>
      <c r="B29" s="23" t="e">
        <f>A29+L29*P29+D29*(Q29+R29)</f>
        <v>#REF!</v>
      </c>
      <c r="C29" s="98" t="str">
        <f>N29</f>
        <v>C-competition Senior</v>
      </c>
      <c r="D29" s="88">
        <f>K29</f>
        <v>0</v>
      </c>
      <c r="E29" s="25"/>
      <c r="G29" s="57"/>
      <c r="H29" s="57"/>
      <c r="I29" s="79"/>
      <c r="J29" s="50"/>
      <c r="K29" s="66">
        <f>COUNTIFS(Entries!$B$3:$B$42,$N29)</f>
        <v>0</v>
      </c>
      <c r="L29" s="99">
        <f>_xlfn.CEILING.PRECISE(D29/6)-1</f>
        <v>-1</v>
      </c>
      <c r="M29" s="57"/>
      <c r="N29" s="86" t="s">
        <v>71</v>
      </c>
      <c r="O29" s="86"/>
      <c r="P29" s="86">
        <v>2.7777777777777779E-3</v>
      </c>
      <c r="Q29" s="86">
        <v>2.0833333333333333E-3</v>
      </c>
      <c r="R29" s="86">
        <v>1.0416666666666667E-3</v>
      </c>
      <c r="U29" s="88" t="s">
        <v>63</v>
      </c>
      <c r="V29" s="88" t="s">
        <v>62</v>
      </c>
      <c r="W29" s="88" t="s">
        <v>57</v>
      </c>
      <c r="X29" s="88"/>
      <c r="Y29" s="88"/>
    </row>
    <row r="30" spans="1:25" s="49" customFormat="1" ht="4" customHeight="1">
      <c r="A30" s="26"/>
      <c r="B30" s="27"/>
      <c r="C30" s="28"/>
      <c r="D30" s="30"/>
      <c r="E30" s="29"/>
      <c r="G30" s="36"/>
      <c r="H30" s="58"/>
      <c r="I30" s="63"/>
      <c r="J30" s="50"/>
      <c r="K30" s="51"/>
      <c r="L30" s="40"/>
      <c r="M30" s="58"/>
      <c r="N30" s="50"/>
      <c r="O30" s="50"/>
      <c r="P30" s="37"/>
      <c r="Q30" s="37"/>
      <c r="R30" s="37"/>
      <c r="U30" s="30"/>
      <c r="V30" s="30"/>
      <c r="W30" s="30"/>
      <c r="X30" s="30"/>
      <c r="Y30" s="30"/>
    </row>
    <row r="31" spans="1:25" s="53" customFormat="1" ht="19" hidden="1">
      <c r="A31" s="32" t="e">
        <f>IF(ISBLANK(I31),B29+IF(G30=Lijsten!#REF!,15/24/60,0),I31)</f>
        <v>#REF!</v>
      </c>
      <c r="B31" s="32" t="e">
        <f>A31+L31*P31+D31*(Q31+R31)</f>
        <v>#REF!</v>
      </c>
      <c r="C31" s="93" t="str">
        <f>CONCATENATE(N31,IF(O31="M"," Boys"," Girls"))</f>
        <v xml:space="preserve"> Girls</v>
      </c>
      <c r="D31" s="34">
        <f>K31</f>
        <v>0</v>
      </c>
      <c r="E31" s="35"/>
      <c r="G31" s="59"/>
      <c r="H31" s="59"/>
      <c r="I31" s="82"/>
      <c r="J31" s="54"/>
      <c r="K31" s="67"/>
      <c r="L31" s="67"/>
      <c r="M31" s="59"/>
      <c r="N31" s="90"/>
      <c r="O31" s="85"/>
      <c r="P31" s="90"/>
      <c r="Q31" s="90"/>
      <c r="R31" s="90"/>
      <c r="U31" s="34" t="s">
        <v>63</v>
      </c>
      <c r="V31" s="34" t="s">
        <v>62</v>
      </c>
      <c r="W31" s="34" t="s">
        <v>57</v>
      </c>
      <c r="X31" s="34" t="s">
        <v>65</v>
      </c>
      <c r="Y31" s="34"/>
    </row>
    <row r="32" spans="1:25" s="49" customFormat="1" ht="19" hidden="1">
      <c r="A32" s="26"/>
      <c r="B32" s="27"/>
      <c r="C32" s="28" t="e">
        <f>IF(G32=Lijsten!#REF!,Lijsten!#REF!,"")</f>
        <v>#REF!</v>
      </c>
      <c r="D32" s="30"/>
      <c r="E32" s="29"/>
      <c r="G32" s="81" t="s">
        <v>48</v>
      </c>
      <c r="H32" s="60"/>
      <c r="I32" s="64"/>
      <c r="J32" s="50"/>
      <c r="K32" s="51"/>
      <c r="L32" s="40"/>
      <c r="M32" s="60"/>
      <c r="N32" s="50"/>
      <c r="O32" s="50"/>
      <c r="P32" s="37"/>
      <c r="Q32" s="37"/>
      <c r="R32" s="37"/>
      <c r="U32" s="30"/>
      <c r="V32" s="30"/>
      <c r="W32" s="30"/>
      <c r="X32" s="30"/>
      <c r="Y32" s="30"/>
    </row>
    <row r="33" spans="1:25" s="49" customFormat="1" ht="18.75" hidden="1" customHeight="1">
      <c r="A33" s="22" t="e">
        <f>IF(ISBLANK(I33),B31+IF(G32=Lijsten!#REF!,15/24/60,0),I33)</f>
        <v>#REF!</v>
      </c>
      <c r="B33" s="23" t="e">
        <f>A33+L33*P33+D33*(Q33+R33)</f>
        <v>#REF!</v>
      </c>
      <c r="C33" s="24" t="str">
        <f>CONCATENATE(N33,IF(O33="M"," Men"," Women"))</f>
        <v xml:space="preserve"> Men</v>
      </c>
      <c r="D33" s="88">
        <f>K33</f>
        <v>0</v>
      </c>
      <c r="E33" s="25"/>
      <c r="G33" s="57"/>
      <c r="H33" s="57"/>
      <c r="I33" s="79"/>
      <c r="J33" s="50"/>
      <c r="K33" s="66">
        <f>COUNTIFS(Entries!$B$3:$B$42,$N33,Entries!$E$3:$E$42,$O33)</f>
        <v>0</v>
      </c>
      <c r="L33" s="66">
        <f>_xlfn.CEILING.PRECISE(D33/6)</f>
        <v>0</v>
      </c>
      <c r="M33" s="57"/>
      <c r="N33" s="86"/>
      <c r="O33" s="86" t="s">
        <v>3</v>
      </c>
      <c r="P33" s="86">
        <v>2.7777777777777779E-3</v>
      </c>
      <c r="Q33" s="86">
        <v>2.0833333333333333E-3</v>
      </c>
      <c r="R33" s="86">
        <v>1.3888888888888889E-3</v>
      </c>
      <c r="U33" s="88"/>
      <c r="V33" s="88"/>
      <c r="W33" s="88"/>
      <c r="X33" s="88"/>
      <c r="Y33" s="88"/>
    </row>
    <row r="34" spans="1:25" s="49" customFormat="1" ht="4" hidden="1" customHeight="1">
      <c r="A34" s="26"/>
      <c r="B34" s="27"/>
      <c r="C34" s="28"/>
      <c r="D34" s="30"/>
      <c r="E34" s="29"/>
      <c r="G34" s="36"/>
      <c r="H34" s="58"/>
      <c r="I34" s="63"/>
      <c r="J34" s="50"/>
      <c r="K34" s="51"/>
      <c r="L34" s="40"/>
      <c r="M34" s="58"/>
      <c r="N34" s="50"/>
      <c r="O34" s="50"/>
      <c r="P34" s="37"/>
      <c r="Q34" s="37"/>
      <c r="R34" s="37"/>
      <c r="U34" s="30"/>
      <c r="V34" s="30"/>
      <c r="W34" s="30"/>
      <c r="X34" s="30"/>
      <c r="Y34" s="30"/>
    </row>
    <row r="35" spans="1:25" s="53" customFormat="1" ht="19" hidden="1">
      <c r="A35" s="52" t="e">
        <f>IF(ISBLANK(I35),B33+IF(G34=Lijsten!#REF!,15/24/60,0),I35)</f>
        <v>#REF!</v>
      </c>
      <c r="B35" s="32" t="e">
        <f>A35+L35*P35+D35*(Q35+R35)</f>
        <v>#REF!</v>
      </c>
      <c r="C35" s="93" t="str">
        <f>CONCATENATE(N35,IF(O35="M"," Men"," Women"))</f>
        <v xml:space="preserve"> Women</v>
      </c>
      <c r="D35" s="34">
        <f>K35</f>
        <v>0</v>
      </c>
      <c r="E35" s="35"/>
      <c r="G35" s="59"/>
      <c r="H35" s="59"/>
      <c r="I35" s="82"/>
      <c r="J35" s="54"/>
      <c r="K35" s="67">
        <f>COUNTIFS(Entries!$B$3:$B$42,$N35,Entries!$E$3:$E$42,$O35)</f>
        <v>0</v>
      </c>
      <c r="L35" s="67">
        <f>_xlfn.CEILING.PRECISE(D35/6)</f>
        <v>0</v>
      </c>
      <c r="M35" s="59"/>
      <c r="N35" s="90"/>
      <c r="O35" s="85" t="s">
        <v>4</v>
      </c>
      <c r="P35" s="90">
        <f>P33</f>
        <v>2.7777777777777779E-3</v>
      </c>
      <c r="Q35" s="90">
        <f>Q33</f>
        <v>2.0833333333333333E-3</v>
      </c>
      <c r="R35" s="90">
        <f>R33</f>
        <v>1.3888888888888889E-3</v>
      </c>
      <c r="U35" s="34" t="s">
        <v>63</v>
      </c>
      <c r="V35" s="34" t="s">
        <v>62</v>
      </c>
      <c r="W35" s="34"/>
      <c r="X35" s="34" t="s">
        <v>66</v>
      </c>
      <c r="Y35" s="34"/>
    </row>
    <row r="36" spans="1:25" s="49" customFormat="1" ht="18.75" hidden="1" customHeight="1">
      <c r="A36" s="26"/>
      <c r="B36" s="27"/>
      <c r="C36" s="28" t="e">
        <f>IF(G36=Lijsten!#REF!,Lijsten!#REF!,"")</f>
        <v>#REF!</v>
      </c>
      <c r="D36" s="30"/>
      <c r="E36" s="29"/>
      <c r="G36" s="81" t="s">
        <v>48</v>
      </c>
      <c r="H36" s="60"/>
      <c r="I36" s="64"/>
      <c r="J36" s="50"/>
      <c r="K36" s="51"/>
      <c r="L36" s="40"/>
      <c r="M36" s="60"/>
      <c r="N36" s="50"/>
      <c r="O36" s="50"/>
      <c r="P36" s="37"/>
      <c r="Q36" s="37"/>
      <c r="R36" s="37"/>
      <c r="U36" s="30"/>
      <c r="V36" s="30"/>
      <c r="W36" s="30"/>
      <c r="X36" s="30"/>
      <c r="Y36" s="30"/>
    </row>
    <row r="37" spans="1:25" s="49" customFormat="1" ht="18.75" hidden="1" customHeight="1">
      <c r="A37" s="22" t="e">
        <f>IF(ISBLANK(I37),B35+IF(G36=Lijsten!#REF!,15/24/60,0),I37)</f>
        <v>#REF!</v>
      </c>
      <c r="B37" s="23" t="e">
        <f>A37+L37*P37+D37*(Q37+R37)</f>
        <v>#REF!</v>
      </c>
      <c r="C37" s="24" t="str">
        <f>CONCATENATE(N37,IF(O37="M"," Men"," Women"))</f>
        <v xml:space="preserve"> Men</v>
      </c>
      <c r="D37" s="88">
        <f>K37</f>
        <v>0</v>
      </c>
      <c r="E37" s="25"/>
      <c r="G37" s="57"/>
      <c r="H37" s="57"/>
      <c r="I37" s="79"/>
      <c r="J37" s="50"/>
      <c r="K37" s="66">
        <f>COUNTIFS(Entries!$B$3:$B$42,$N37,Entries!$E$3:$E$42,$O37)</f>
        <v>0</v>
      </c>
      <c r="L37" s="66">
        <f>_xlfn.CEILING.PRECISE(D37/6)</f>
        <v>0</v>
      </c>
      <c r="M37" s="57"/>
      <c r="N37" s="86"/>
      <c r="O37" s="86" t="s">
        <v>3</v>
      </c>
      <c r="P37" s="86">
        <v>4.1666666666666666E-3</v>
      </c>
      <c r="Q37" s="86">
        <v>2.0833333333333333E-3</v>
      </c>
      <c r="R37" s="86">
        <v>1.3888888888888889E-3</v>
      </c>
      <c r="U37" s="88"/>
      <c r="V37" s="88"/>
      <c r="W37" s="88"/>
      <c r="X37" s="88"/>
      <c r="Y37" s="88"/>
    </row>
    <row r="38" spans="1:25" s="49" customFormat="1" ht="4" hidden="1" customHeight="1">
      <c r="A38" s="26"/>
      <c r="B38" s="27"/>
      <c r="C38" s="28"/>
      <c r="D38" s="30"/>
      <c r="E38" s="29"/>
      <c r="G38" s="36"/>
      <c r="H38" s="58"/>
      <c r="I38" s="63"/>
      <c r="J38" s="50"/>
      <c r="K38" s="51"/>
      <c r="L38" s="40"/>
      <c r="M38" s="58"/>
      <c r="N38" s="50"/>
      <c r="O38" s="50"/>
      <c r="P38" s="37"/>
      <c r="Q38" s="37"/>
      <c r="R38" s="37"/>
      <c r="U38" s="30"/>
      <c r="V38" s="30"/>
      <c r="W38" s="30"/>
      <c r="X38" s="30"/>
      <c r="Y38" s="30"/>
    </row>
    <row r="39" spans="1:25" s="53" customFormat="1" ht="18.75" hidden="1" customHeight="1">
      <c r="A39" s="52" t="e">
        <f>IF(ISBLANK(I39),B37+IF(G38=Lijsten!#REF!,15/24/60,0),I39)</f>
        <v>#REF!</v>
      </c>
      <c r="B39" s="32" t="e">
        <f>A39+L39*P39+D39*(Q39+R39)</f>
        <v>#REF!</v>
      </c>
      <c r="C39" s="33" t="str">
        <f>CONCATENATE(N39,IF(O39="M"," Men"," Women"))</f>
        <v xml:space="preserve"> Women</v>
      </c>
      <c r="D39" s="34">
        <f>K39</f>
        <v>0</v>
      </c>
      <c r="E39" s="35"/>
      <c r="G39" s="59"/>
      <c r="H39" s="59"/>
      <c r="I39" s="82"/>
      <c r="J39" s="54"/>
      <c r="K39" s="67">
        <f>COUNTIFS(Entries!$B$3:$B$42,$N39,Entries!$E$3:$E$42,$O39)</f>
        <v>0</v>
      </c>
      <c r="L39" s="67">
        <f>_xlfn.CEILING.PRECISE(D39/6)</f>
        <v>0</v>
      </c>
      <c r="M39" s="59"/>
      <c r="N39" s="90"/>
      <c r="O39" s="85" t="s">
        <v>4</v>
      </c>
      <c r="P39" s="90">
        <f>P37</f>
        <v>4.1666666666666666E-3</v>
      </c>
      <c r="Q39" s="90">
        <f>Q37</f>
        <v>2.0833333333333333E-3</v>
      </c>
      <c r="R39" s="90">
        <f>R37</f>
        <v>1.3888888888888889E-3</v>
      </c>
      <c r="U39" s="34"/>
      <c r="V39" s="34"/>
      <c r="W39" s="34"/>
      <c r="X39" s="34"/>
      <c r="Y39" s="34"/>
    </row>
    <row r="40" spans="1:25" ht="4" hidden="1" customHeight="1">
      <c r="A40" s="15"/>
      <c r="B40" s="16"/>
      <c r="C40" s="17"/>
      <c r="D40" s="31"/>
      <c r="E40" s="18"/>
      <c r="G40" s="62"/>
      <c r="H40" s="62"/>
      <c r="L40" s="41"/>
      <c r="M40" s="62"/>
      <c r="P40" s="38"/>
      <c r="Q40" s="38"/>
      <c r="R40" s="38"/>
      <c r="U40" s="31"/>
      <c r="V40" s="31"/>
      <c r="W40" s="31"/>
      <c r="X40" s="31"/>
      <c r="Y40" s="31"/>
    </row>
    <row r="41" spans="1:25" s="53" customFormat="1" ht="19" hidden="1">
      <c r="A41" s="52" t="e">
        <f>B39</f>
        <v>#REF!</v>
      </c>
      <c r="B41" s="32"/>
      <c r="C41" s="93" t="s">
        <v>56</v>
      </c>
      <c r="D41" s="34"/>
      <c r="E41" s="35"/>
      <c r="G41" s="62"/>
      <c r="H41" s="62"/>
      <c r="I41" s="62"/>
      <c r="J41" s="55"/>
      <c r="K41" s="48"/>
      <c r="L41" s="48"/>
      <c r="M41" s="62"/>
      <c r="N41" s="44"/>
      <c r="O41" s="44"/>
      <c r="P41" s="44"/>
      <c r="Q41" s="44"/>
      <c r="R41" s="44"/>
    </row>
    <row r="42" spans="1:25" ht="19">
      <c r="A42" s="15"/>
      <c r="B42" s="16"/>
      <c r="C42" s="17"/>
      <c r="D42" s="31"/>
      <c r="E42" s="18"/>
      <c r="G42" s="62"/>
      <c r="H42" s="62"/>
      <c r="J42" s="55"/>
      <c r="M42" s="62"/>
      <c r="U42" s="31"/>
      <c r="V42" s="31"/>
      <c r="W42" s="31"/>
      <c r="X42" s="31"/>
      <c r="Y42" s="31"/>
    </row>
    <row r="43" spans="1:25" s="39" customFormat="1" ht="19">
      <c r="A43" s="92">
        <v>0.39583333333333331</v>
      </c>
      <c r="B43" s="83"/>
      <c r="C43" s="176" t="s">
        <v>73</v>
      </c>
      <c r="D43" s="176"/>
      <c r="E43" s="84" t="s">
        <v>52</v>
      </c>
      <c r="G43" s="62"/>
      <c r="H43" s="62"/>
      <c r="I43" s="62"/>
      <c r="J43" s="55"/>
      <c r="K43" s="48"/>
      <c r="L43" s="48"/>
      <c r="M43" s="62"/>
      <c r="N43" s="44"/>
      <c r="O43" s="44"/>
      <c r="P43" s="44"/>
      <c r="Q43" s="44"/>
      <c r="R43" s="44"/>
    </row>
    <row r="44" spans="1:25" ht="4" customHeight="1">
      <c r="A44" s="15"/>
      <c r="B44" s="16"/>
      <c r="C44" s="17"/>
      <c r="D44" s="31"/>
      <c r="E44" s="18"/>
      <c r="G44" s="62"/>
      <c r="H44" s="62"/>
      <c r="M44" s="62"/>
      <c r="U44" s="31"/>
      <c r="V44" s="31"/>
      <c r="W44" s="31"/>
      <c r="X44" s="31"/>
      <c r="Y44" s="31"/>
    </row>
    <row r="45" spans="1:25" s="39" customFormat="1" ht="19" hidden="1">
      <c r="A45" s="92"/>
      <c r="B45" s="83"/>
      <c r="C45" s="176"/>
      <c r="D45" s="176"/>
      <c r="E45" s="84"/>
      <c r="G45" s="62"/>
      <c r="H45" s="62"/>
      <c r="I45" s="44"/>
      <c r="J45" s="44"/>
      <c r="K45" s="48"/>
      <c r="L45" s="48"/>
      <c r="M45" s="62"/>
      <c r="N45" s="44"/>
      <c r="O45" s="44"/>
      <c r="P45" s="44"/>
      <c r="Q45" s="44"/>
      <c r="R45" s="44"/>
    </row>
    <row r="46" spans="1:25" ht="4" hidden="1" customHeight="1">
      <c r="A46" s="15"/>
      <c r="B46" s="16"/>
      <c r="C46" s="17"/>
      <c r="D46" s="31"/>
      <c r="E46" s="18"/>
      <c r="G46" s="62"/>
      <c r="H46" s="62"/>
      <c r="M46" s="62"/>
      <c r="U46" s="31"/>
      <c r="V46" s="31"/>
      <c r="W46" s="31"/>
      <c r="X46" s="31"/>
      <c r="Y46" s="31"/>
    </row>
    <row r="47" spans="1:25" s="39" customFormat="1" ht="19" hidden="1">
      <c r="A47" s="92"/>
      <c r="B47" s="83"/>
      <c r="C47" s="176"/>
      <c r="D47" s="176"/>
      <c r="E47" s="84"/>
      <c r="G47" s="62"/>
      <c r="H47" s="62"/>
      <c r="I47" s="62"/>
      <c r="J47" s="55"/>
      <c r="K47" s="48"/>
      <c r="L47" s="48"/>
      <c r="M47" s="62"/>
      <c r="N47" s="44"/>
      <c r="O47" s="44"/>
      <c r="P47" s="44"/>
      <c r="Q47" s="44"/>
      <c r="R47" s="44"/>
      <c r="S47" s="95"/>
    </row>
    <row r="48" spans="1:25" ht="4" hidden="1" customHeight="1">
      <c r="A48" s="15"/>
      <c r="B48" s="16"/>
      <c r="C48" s="17"/>
      <c r="D48" s="31"/>
      <c r="E48" s="18"/>
      <c r="G48" s="62"/>
      <c r="H48" s="62"/>
      <c r="M48" s="62"/>
      <c r="U48" s="31"/>
      <c r="V48" s="31"/>
      <c r="W48" s="31"/>
      <c r="X48" s="31"/>
      <c r="Y48" s="31"/>
    </row>
    <row r="49" spans="1:25" ht="19" hidden="1">
      <c r="A49" s="52"/>
      <c r="B49" s="32"/>
      <c r="C49" s="33"/>
      <c r="D49" s="34" t="e">
        <f>SUM(D5:D40)</f>
        <v>#REF!</v>
      </c>
      <c r="E49" s="35"/>
      <c r="G49" s="62"/>
      <c r="H49" s="62"/>
      <c r="M49" s="62"/>
      <c r="U49" s="34"/>
      <c r="V49" s="34"/>
      <c r="W49" s="34"/>
      <c r="X49" s="34"/>
      <c r="Y49" s="34"/>
    </row>
  </sheetData>
  <mergeCells count="15">
    <mergeCell ref="C43:D43"/>
    <mergeCell ref="C45:D45"/>
    <mergeCell ref="C47:D47"/>
    <mergeCell ref="X1:X2"/>
    <mergeCell ref="Y1:Y2"/>
    <mergeCell ref="A2:C2"/>
    <mergeCell ref="D2:E2"/>
    <mergeCell ref="G2:I2"/>
    <mergeCell ref="A3:E3"/>
    <mergeCell ref="A1:E1"/>
    <mergeCell ref="G1:I1"/>
    <mergeCell ref="K1:R1"/>
    <mergeCell ref="U1:U2"/>
    <mergeCell ref="V1:V2"/>
    <mergeCell ref="W1:W2"/>
  </mergeCells>
  <conditionalFormatting sqref="A11:E11">
    <cfRule type="expression" dxfId="39" priority="32">
      <formula>($D11=0)</formula>
    </cfRule>
  </conditionalFormatting>
  <conditionalFormatting sqref="A19:E19">
    <cfRule type="expression" dxfId="38" priority="31">
      <formula>($D19=0)</formula>
    </cfRule>
  </conditionalFormatting>
  <conditionalFormatting sqref="A9:E9">
    <cfRule type="expression" dxfId="37" priority="30">
      <formula>($D9=0)</formula>
    </cfRule>
  </conditionalFormatting>
  <conditionalFormatting sqref="A24:E24">
    <cfRule type="expression" dxfId="36" priority="29">
      <formula>($D24=0)</formula>
    </cfRule>
  </conditionalFormatting>
  <conditionalFormatting sqref="A7:E7">
    <cfRule type="expression" dxfId="35" priority="28">
      <formula>($D7=0)</formula>
    </cfRule>
  </conditionalFormatting>
  <conditionalFormatting sqref="A15:B15 D15:E15">
    <cfRule type="expression" dxfId="34" priority="27">
      <formula>($D15=0)</formula>
    </cfRule>
  </conditionalFormatting>
  <conditionalFormatting sqref="A29:B29 D29:E29">
    <cfRule type="expression" dxfId="33" priority="26">
      <formula>($D29=0)</formula>
    </cfRule>
  </conditionalFormatting>
  <conditionalFormatting sqref="A33:E33">
    <cfRule type="expression" dxfId="32" priority="25">
      <formula>($D33=0)</formula>
    </cfRule>
  </conditionalFormatting>
  <conditionalFormatting sqref="A22:E22">
    <cfRule type="expression" dxfId="31" priority="24">
      <formula>($D22=0)</formula>
    </cfRule>
  </conditionalFormatting>
  <conditionalFormatting sqref="A37:E37">
    <cfRule type="expression" dxfId="30" priority="23">
      <formula>($D37=0)</formula>
    </cfRule>
  </conditionalFormatting>
  <conditionalFormatting sqref="A26:E26">
    <cfRule type="expression" dxfId="29" priority="22">
      <formula>($D26=0)</formula>
    </cfRule>
  </conditionalFormatting>
  <conditionalFormatting sqref="A31:E31">
    <cfRule type="expression" dxfId="28" priority="21">
      <formula>($D31=0)</formula>
    </cfRule>
  </conditionalFormatting>
  <conditionalFormatting sqref="A35:E35">
    <cfRule type="expression" dxfId="27" priority="20">
      <formula>($D35=0)</formula>
    </cfRule>
  </conditionalFormatting>
  <conditionalFormatting sqref="A39:E39">
    <cfRule type="expression" dxfId="26" priority="19">
      <formula>($D39=0)</formula>
    </cfRule>
  </conditionalFormatting>
  <conditionalFormatting sqref="A49:E49">
    <cfRule type="expression" dxfId="25" priority="18">
      <formula>($D49=0)</formula>
    </cfRule>
  </conditionalFormatting>
  <conditionalFormatting sqref="U11:Y11">
    <cfRule type="expression" dxfId="24" priority="17">
      <formula>($D11=0)</formula>
    </cfRule>
  </conditionalFormatting>
  <conditionalFormatting sqref="U19:Y19">
    <cfRule type="expression" dxfId="23" priority="16">
      <formula>($D19=0)</formula>
    </cfRule>
  </conditionalFormatting>
  <conditionalFormatting sqref="U9:Y9">
    <cfRule type="expression" dxfId="22" priority="15">
      <formula>($D9=0)</formula>
    </cfRule>
  </conditionalFormatting>
  <conditionalFormatting sqref="U24:Y24">
    <cfRule type="expression" dxfId="21" priority="14">
      <formula>($D24=0)</formula>
    </cfRule>
  </conditionalFormatting>
  <conditionalFormatting sqref="U7:Y7">
    <cfRule type="expression" dxfId="20" priority="13">
      <formula>($D7=0)</formula>
    </cfRule>
  </conditionalFormatting>
  <conditionalFormatting sqref="U15:Y15">
    <cfRule type="expression" dxfId="19" priority="12">
      <formula>($D15=0)</formula>
    </cfRule>
  </conditionalFormatting>
  <conditionalFormatting sqref="U29:Y29">
    <cfRule type="expression" dxfId="18" priority="11">
      <formula>($D29=0)</formula>
    </cfRule>
  </conditionalFormatting>
  <conditionalFormatting sqref="U33:Y33">
    <cfRule type="expression" dxfId="17" priority="10">
      <formula>($D33=0)</formula>
    </cfRule>
  </conditionalFormatting>
  <conditionalFormatting sqref="U22:Y22">
    <cfRule type="expression" dxfId="16" priority="9">
      <formula>($D22=0)</formula>
    </cfRule>
  </conditionalFormatting>
  <conditionalFormatting sqref="U37:Y37">
    <cfRule type="expression" dxfId="15" priority="8">
      <formula>($D37=0)</formula>
    </cfRule>
  </conditionalFormatting>
  <conditionalFormatting sqref="U26:Y26">
    <cfRule type="expression" dxfId="14" priority="7">
      <formula>($D26=0)</formula>
    </cfRule>
  </conditionalFormatting>
  <conditionalFormatting sqref="U31:Y31">
    <cfRule type="expression" dxfId="13" priority="6">
      <formula>($D31=0)</formula>
    </cfRule>
  </conditionalFormatting>
  <conditionalFormatting sqref="U35:Y35">
    <cfRule type="expression" dxfId="12" priority="5">
      <formula>($D35=0)</formula>
    </cfRule>
  </conditionalFormatting>
  <conditionalFormatting sqref="U39:Y39">
    <cfRule type="expression" dxfId="11" priority="4">
      <formula>($D39=0)</formula>
    </cfRule>
  </conditionalFormatting>
  <conditionalFormatting sqref="U49:Y49">
    <cfRule type="expression" dxfId="10" priority="3">
      <formula>($D49=0)</formula>
    </cfRule>
  </conditionalFormatting>
  <conditionalFormatting sqref="C15">
    <cfRule type="expression" dxfId="9" priority="2">
      <formula>($D15=0)</formula>
    </cfRule>
  </conditionalFormatting>
  <conditionalFormatting sqref="C29">
    <cfRule type="expression" dxfId="8" priority="1">
      <formula>($D29=0)</formula>
    </cfRule>
  </conditionalFormatting>
  <dataValidations count="3">
    <dataValidation type="list" showInputMessage="1" showErrorMessage="1" sqref="O9 O31 O29 O35 O33 O39 O37 O24 O22 O17 O15" xr:uid="{00000000-0002-0000-0100-000000000000}">
      <formula1>$F$3:$F$4</formula1>
    </dataValidation>
    <dataValidation type="list" allowBlank="1" showInputMessage="1" showErrorMessage="1" sqref="G17 G24" xr:uid="{00000000-0002-0000-0100-00000B000000}">
      <formula1>$G$3:$G$4</formula1>
    </dataValidation>
    <dataValidation type="list" allowBlank="1" showInputMessage="1" showErrorMessage="1" sqref="I20 G27 I36 G32 G25 G20 I25 I32 G12 I18 G10 G36 G18 I27 I12" xr:uid="{00000000-0002-0000-0100-00000D000000}">
      <formula1>$H$3:$H$4</formula1>
    </dataValidation>
  </dataValidations>
  <pageMargins left="0.43307086614173229" right="0.43307086614173229" top="0.43307086614173229" bottom="0.43307086614173229" header="0.31496062992125984" footer="0.31496062992125984"/>
  <pageSetup paperSize="9" scale="96" fitToHeight="0" orientation="portrait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100-00001C000000}">
          <x14:formula1>
            <xm:f>Lijsten!#REF!</xm:f>
          </x14:formula1>
          <xm:sqref>O7</xm:sqref>
        </x14:dataValidation>
        <x14:dataValidation type="list" allowBlank="1" showInputMessage="1" showErrorMessage="1" xr:uid="{00000000-0002-0000-0100-00001D000000}">
          <x14:formula1>
            <xm:f>Lijsten!#REF!</xm:f>
          </x14:formula1>
          <xm:sqref>G9</xm:sqref>
        </x14:dataValidation>
        <x14:dataValidation type="list" allowBlank="1" showInputMessage="1" showErrorMessage="1" xr:uid="{00000000-0002-0000-0100-00001E000000}">
          <x14:formula1>
            <xm:f>Lijsten!#REF!</xm:f>
          </x14:formula1>
          <xm:sqref>I10</xm:sqref>
        </x14:dataValidation>
        <x14:dataValidation type="list" showInputMessage="1" showErrorMessage="1" xr:uid="{00000000-0002-0000-0100-00001F000000}">
          <x14:formula1>
            <xm:f>Lijsten!$B$26:$B$50</xm:f>
          </x14:formula1>
          <xm:sqref>N9 N31 N29 N37 N35 N33 N7 N39 N24 N22 N17 N15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1">
    <tabColor rgb="FF92D050"/>
    <pageSetUpPr fitToPage="1"/>
  </sheetPr>
  <dimension ref="A1:F34"/>
  <sheetViews>
    <sheetView showZeros="0" topLeftCell="A7" zoomScaleNormal="100" workbookViewId="0">
      <selection activeCell="B19" sqref="B19"/>
    </sheetView>
  </sheetViews>
  <sheetFormatPr baseColWidth="10" defaultColWidth="9.1640625" defaultRowHeight="15"/>
  <cols>
    <col min="1" max="1" width="28.5" style="43" customWidth="1"/>
    <col min="2" max="2" width="13.5" style="45" customWidth="1"/>
    <col min="3" max="6" width="14.6640625" style="45" customWidth="1"/>
    <col min="7" max="16384" width="9.1640625" style="43"/>
  </cols>
  <sheetData>
    <row r="1" spans="1:6" s="107" customFormat="1" ht="24">
      <c r="A1" s="107" t="s">
        <v>181</v>
      </c>
      <c r="B1" s="87"/>
      <c r="C1" s="87"/>
      <c r="D1" s="87"/>
      <c r="E1" s="87"/>
      <c r="F1" s="87"/>
    </row>
    <row r="3" spans="1:6" s="104" customFormat="1" ht="19">
      <c r="A3" s="104" t="s">
        <v>89</v>
      </c>
      <c r="B3" s="105"/>
      <c r="C3" s="105"/>
      <c r="D3" s="105"/>
      <c r="E3" s="105"/>
      <c r="F3" s="105"/>
    </row>
    <row r="4" spans="1:6" s="104" customFormat="1" ht="19">
      <c r="A4" s="104" t="s">
        <v>90</v>
      </c>
      <c r="B4" s="105"/>
      <c r="C4" s="105"/>
      <c r="D4" s="105"/>
      <c r="E4" s="105"/>
      <c r="F4" s="105"/>
    </row>
    <row r="5" spans="1:6" s="104" customFormat="1" ht="19">
      <c r="A5" s="104" t="s">
        <v>182</v>
      </c>
      <c r="B5" s="105"/>
      <c r="C5" s="105"/>
      <c r="D5" s="105"/>
      <c r="E5" s="105"/>
      <c r="F5" s="105"/>
    </row>
    <row r="6" spans="1:6" s="104" customFormat="1" ht="19">
      <c r="A6" s="106" t="s">
        <v>91</v>
      </c>
      <c r="B6" s="105"/>
      <c r="C6" s="105"/>
      <c r="D6" s="105"/>
      <c r="E6" s="105"/>
      <c r="F6" s="105"/>
    </row>
    <row r="7" spans="1:6" s="104" customFormat="1" ht="19">
      <c r="A7" s="104" t="s">
        <v>92</v>
      </c>
      <c r="B7" s="105"/>
      <c r="C7" s="105"/>
      <c r="D7" s="105"/>
      <c r="E7" s="105"/>
      <c r="F7" s="105"/>
    </row>
    <row r="10" spans="1:6" ht="40">
      <c r="A10" s="154" t="s">
        <v>113</v>
      </c>
      <c r="B10" s="155" t="s">
        <v>112</v>
      </c>
      <c r="C10" s="156" t="s">
        <v>186</v>
      </c>
      <c r="D10" s="157" t="s">
        <v>187</v>
      </c>
      <c r="E10" s="157" t="s">
        <v>188</v>
      </c>
      <c r="F10" s="155" t="s">
        <v>189</v>
      </c>
    </row>
    <row r="11" spans="1:6" ht="4" customHeight="1">
      <c r="A11" s="17"/>
    </row>
    <row r="12" spans="1:6" s="49" customFormat="1" ht="19" hidden="1">
      <c r="A12" s="97" t="s">
        <v>86</v>
      </c>
      <c r="B12" s="88">
        <v>0</v>
      </c>
      <c r="C12" s="88">
        <f>IF(B12&gt;=1,1,0)</f>
        <v>0</v>
      </c>
      <c r="D12" s="88">
        <f>IF(B12&gt;=2,1,0)</f>
        <v>0</v>
      </c>
      <c r="E12" s="88">
        <f>IF(B12&gt;=3,1,0)</f>
        <v>0</v>
      </c>
      <c r="F12" s="88">
        <f>B12-SUM(C12:E12)</f>
        <v>0</v>
      </c>
    </row>
    <row r="13" spans="1:6" s="49" customFormat="1" ht="19" hidden="1">
      <c r="A13" s="97" t="s">
        <v>87</v>
      </c>
      <c r="B13" s="88">
        <v>0</v>
      </c>
      <c r="C13" s="88">
        <f>IF(B13&gt;=1,1,0)</f>
        <v>0</v>
      </c>
      <c r="D13" s="88">
        <f>IF(B13&gt;=2,1,0)</f>
        <v>0</v>
      </c>
      <c r="E13" s="88">
        <f>IF(B13&gt;=3,1,0)</f>
        <v>0</v>
      </c>
      <c r="F13" s="88">
        <f>B13-SUM(C13:E13)</f>
        <v>0</v>
      </c>
    </row>
    <row r="14" spans="1:6" s="49" customFormat="1" ht="19" hidden="1">
      <c r="A14" s="97" t="s">
        <v>88</v>
      </c>
      <c r="B14" s="88">
        <v>0</v>
      </c>
      <c r="C14" s="88">
        <f>IF(B14&gt;=1,1,0)</f>
        <v>0</v>
      </c>
      <c r="D14" s="88">
        <f>IF(B14&gt;=2,1,0)</f>
        <v>0</v>
      </c>
      <c r="E14" s="88">
        <f>IF(B14&gt;=3,1,0)</f>
        <v>0</v>
      </c>
      <c r="F14" s="88">
        <f>B14-SUM(C14:E14)</f>
        <v>0</v>
      </c>
    </row>
    <row r="15" spans="1:6" s="103" customFormat="1" ht="19" hidden="1">
      <c r="A15" s="101"/>
      <c r="B15" s="102"/>
      <c r="C15" s="102"/>
      <c r="D15" s="102"/>
      <c r="E15" s="102"/>
      <c r="F15" s="102"/>
    </row>
    <row r="16" spans="1:6" s="49" customFormat="1" ht="19">
      <c r="A16" s="97" t="e">
        <f>#REF!</f>
        <v>#REF!</v>
      </c>
      <c r="B16" s="88" t="e">
        <f>#REF!</f>
        <v>#REF!</v>
      </c>
      <c r="C16" s="88" t="e">
        <f t="shared" ref="C16:C32" si="0">IF(B16&gt;=1,1,0)</f>
        <v>#REF!</v>
      </c>
      <c r="D16" s="88" t="e">
        <f t="shared" ref="D16:D32" si="1">IF(B16&gt;=2,1,0)</f>
        <v>#REF!</v>
      </c>
      <c r="E16" s="88" t="e">
        <f t="shared" ref="E16:E32" si="2">IF(B16&gt;=3,1,0)</f>
        <v>#REF!</v>
      </c>
      <c r="F16" s="88" t="e">
        <f t="shared" ref="F16:F32" si="3">B16-SUM(C16:E16)</f>
        <v>#REF!</v>
      </c>
    </row>
    <row r="17" spans="1:6" s="49" customFormat="1" ht="19">
      <c r="A17" s="97" t="s">
        <v>177</v>
      </c>
      <c r="B17" s="61" t="e">
        <f>#REF!</f>
        <v>#REF!</v>
      </c>
      <c r="C17" s="88" t="e">
        <f t="shared" si="0"/>
        <v>#REF!</v>
      </c>
      <c r="D17" s="88" t="e">
        <f t="shared" si="1"/>
        <v>#REF!</v>
      </c>
      <c r="E17" s="88" t="e">
        <f t="shared" si="2"/>
        <v>#REF!</v>
      </c>
      <c r="F17" s="88" t="e">
        <f t="shared" si="3"/>
        <v>#REF!</v>
      </c>
    </row>
    <row r="18" spans="1:6" s="49" customFormat="1" ht="19">
      <c r="A18" s="97" t="s">
        <v>178</v>
      </c>
      <c r="B18" s="61" t="e">
        <f>#REF!</f>
        <v>#REF!</v>
      </c>
      <c r="C18" s="88" t="e">
        <f t="shared" si="0"/>
        <v>#REF!</v>
      </c>
      <c r="D18" s="88" t="e">
        <f t="shared" si="1"/>
        <v>#REF!</v>
      </c>
      <c r="E18" s="88" t="e">
        <f t="shared" si="2"/>
        <v>#REF!</v>
      </c>
      <c r="F18" s="88" t="e">
        <f t="shared" si="3"/>
        <v>#REF!</v>
      </c>
    </row>
    <row r="19" spans="1:6" s="49" customFormat="1" ht="19">
      <c r="A19" s="97" t="s">
        <v>80</v>
      </c>
      <c r="B19" s="61" t="e">
        <f>#REF!</f>
        <v>#REF!</v>
      </c>
      <c r="C19" s="88" t="e">
        <f t="shared" si="0"/>
        <v>#REF!</v>
      </c>
      <c r="D19" s="88" t="e">
        <f t="shared" si="1"/>
        <v>#REF!</v>
      </c>
      <c r="E19" s="88" t="e">
        <f t="shared" si="2"/>
        <v>#REF!</v>
      </c>
      <c r="F19" s="88" t="e">
        <f t="shared" si="3"/>
        <v>#REF!</v>
      </c>
    </row>
    <row r="20" spans="1:6" s="49" customFormat="1" ht="19">
      <c r="A20" s="97" t="s">
        <v>183</v>
      </c>
      <c r="B20" s="61" t="e">
        <f>#REF!</f>
        <v>#REF!</v>
      </c>
      <c r="C20" s="88" t="e">
        <f t="shared" si="0"/>
        <v>#REF!</v>
      </c>
      <c r="D20" s="88" t="e">
        <f t="shared" si="1"/>
        <v>#REF!</v>
      </c>
      <c r="E20" s="88" t="e">
        <f t="shared" si="2"/>
        <v>#REF!</v>
      </c>
      <c r="F20" s="88" t="e">
        <f t="shared" si="3"/>
        <v>#REF!</v>
      </c>
    </row>
    <row r="21" spans="1:6" s="49" customFormat="1" ht="19">
      <c r="A21" s="97" t="s">
        <v>110</v>
      </c>
      <c r="B21" s="61" t="e">
        <f>#REF!</f>
        <v>#REF!</v>
      </c>
      <c r="C21" s="88" t="e">
        <f t="shared" si="0"/>
        <v>#REF!</v>
      </c>
      <c r="D21" s="88" t="e">
        <f t="shared" si="1"/>
        <v>#REF!</v>
      </c>
      <c r="E21" s="88" t="e">
        <f t="shared" si="2"/>
        <v>#REF!</v>
      </c>
      <c r="F21" s="88" t="e">
        <f t="shared" si="3"/>
        <v>#REF!</v>
      </c>
    </row>
    <row r="22" spans="1:6" s="49" customFormat="1" ht="19">
      <c r="A22" s="97" t="s">
        <v>81</v>
      </c>
      <c r="B22" s="61" t="e">
        <f>#REF!</f>
        <v>#REF!</v>
      </c>
      <c r="C22" s="88" t="e">
        <f t="shared" si="0"/>
        <v>#REF!</v>
      </c>
      <c r="D22" s="88" t="e">
        <f t="shared" si="1"/>
        <v>#REF!</v>
      </c>
      <c r="E22" s="88" t="e">
        <f t="shared" si="2"/>
        <v>#REF!</v>
      </c>
      <c r="F22" s="88" t="e">
        <f t="shared" si="3"/>
        <v>#REF!</v>
      </c>
    </row>
    <row r="23" spans="1:6" s="49" customFormat="1" ht="19">
      <c r="A23" s="97" t="s">
        <v>108</v>
      </c>
      <c r="B23" s="61" t="e">
        <f>#REF!</f>
        <v>#REF!</v>
      </c>
      <c r="C23" s="88" t="e">
        <f t="shared" si="0"/>
        <v>#REF!</v>
      </c>
      <c r="D23" s="88" t="e">
        <f t="shared" si="1"/>
        <v>#REF!</v>
      </c>
      <c r="E23" s="88" t="e">
        <f t="shared" si="2"/>
        <v>#REF!</v>
      </c>
      <c r="F23" s="88" t="e">
        <f t="shared" si="3"/>
        <v>#REF!</v>
      </c>
    </row>
    <row r="24" spans="1:6" s="49" customFormat="1" ht="18.75" customHeight="1">
      <c r="A24" s="97" t="s">
        <v>184</v>
      </c>
      <c r="B24" s="61" t="e">
        <f>#REF!+#REF!</f>
        <v>#REF!</v>
      </c>
      <c r="C24" s="88" t="e">
        <f t="shared" si="0"/>
        <v>#REF!</v>
      </c>
      <c r="D24" s="88" t="e">
        <f t="shared" si="1"/>
        <v>#REF!</v>
      </c>
      <c r="E24" s="88" t="e">
        <f t="shared" si="2"/>
        <v>#REF!</v>
      </c>
      <c r="F24" s="88" t="e">
        <f t="shared" si="3"/>
        <v>#REF!</v>
      </c>
    </row>
    <row r="25" spans="1:6" s="49" customFormat="1" ht="18.75" customHeight="1">
      <c r="A25" s="97" t="s">
        <v>82</v>
      </c>
      <c r="B25" s="61" t="e">
        <f>#REF!</f>
        <v>#REF!</v>
      </c>
      <c r="C25" s="88" t="e">
        <f t="shared" si="0"/>
        <v>#REF!</v>
      </c>
      <c r="D25" s="88" t="e">
        <f t="shared" si="1"/>
        <v>#REF!</v>
      </c>
      <c r="E25" s="88" t="e">
        <f t="shared" si="2"/>
        <v>#REF!</v>
      </c>
      <c r="F25" s="88" t="e">
        <f t="shared" si="3"/>
        <v>#REF!</v>
      </c>
    </row>
    <row r="26" spans="1:6" s="49" customFormat="1" ht="18.75" customHeight="1">
      <c r="A26" s="97" t="s">
        <v>185</v>
      </c>
      <c r="B26" s="61" t="e">
        <f>#REF!</f>
        <v>#REF!</v>
      </c>
      <c r="C26" s="88" t="e">
        <f t="shared" si="0"/>
        <v>#REF!</v>
      </c>
      <c r="D26" s="88" t="e">
        <f t="shared" si="1"/>
        <v>#REF!</v>
      </c>
      <c r="E26" s="88" t="e">
        <f t="shared" si="2"/>
        <v>#REF!</v>
      </c>
      <c r="F26" s="88" t="e">
        <f t="shared" si="3"/>
        <v>#REF!</v>
      </c>
    </row>
    <row r="27" spans="1:6" s="49" customFormat="1" ht="18.75" customHeight="1">
      <c r="A27" s="97" t="s">
        <v>111</v>
      </c>
      <c r="B27" s="61" t="e">
        <f>#REF!</f>
        <v>#REF!</v>
      </c>
      <c r="C27" s="88" t="e">
        <f t="shared" si="0"/>
        <v>#REF!</v>
      </c>
      <c r="D27" s="88" t="e">
        <f t="shared" si="1"/>
        <v>#REF!</v>
      </c>
      <c r="E27" s="88" t="e">
        <f t="shared" si="2"/>
        <v>#REF!</v>
      </c>
      <c r="F27" s="88" t="e">
        <f t="shared" si="3"/>
        <v>#REF!</v>
      </c>
    </row>
    <row r="28" spans="1:6" s="49" customFormat="1" ht="18.75" customHeight="1">
      <c r="A28" s="97" t="s">
        <v>83</v>
      </c>
      <c r="B28" s="61" t="e">
        <f>#REF!</f>
        <v>#REF!</v>
      </c>
      <c r="C28" s="88" t="e">
        <f t="shared" si="0"/>
        <v>#REF!</v>
      </c>
      <c r="D28" s="88" t="e">
        <f t="shared" si="1"/>
        <v>#REF!</v>
      </c>
      <c r="E28" s="88" t="e">
        <f t="shared" si="2"/>
        <v>#REF!</v>
      </c>
      <c r="F28" s="88" t="e">
        <f t="shared" si="3"/>
        <v>#REF!</v>
      </c>
    </row>
    <row r="29" spans="1:6" s="49" customFormat="1" ht="18.75" customHeight="1">
      <c r="A29" s="97" t="s">
        <v>179</v>
      </c>
      <c r="B29" s="61" t="e">
        <f>#REF!</f>
        <v>#REF!</v>
      </c>
      <c r="C29" s="88" t="e">
        <f t="shared" si="0"/>
        <v>#REF!</v>
      </c>
      <c r="D29" s="88" t="e">
        <f t="shared" si="1"/>
        <v>#REF!</v>
      </c>
      <c r="E29" s="88" t="e">
        <f t="shared" si="2"/>
        <v>#REF!</v>
      </c>
      <c r="F29" s="88" t="e">
        <f t="shared" si="3"/>
        <v>#REF!</v>
      </c>
    </row>
    <row r="30" spans="1:6" s="49" customFormat="1" ht="18.75" customHeight="1">
      <c r="A30" s="97" t="s">
        <v>84</v>
      </c>
      <c r="B30" s="61" t="e">
        <f>#REF!</f>
        <v>#REF!</v>
      </c>
      <c r="C30" s="88" t="e">
        <f t="shared" si="0"/>
        <v>#REF!</v>
      </c>
      <c r="D30" s="88" t="e">
        <f t="shared" si="1"/>
        <v>#REF!</v>
      </c>
      <c r="E30" s="88" t="e">
        <f t="shared" si="2"/>
        <v>#REF!</v>
      </c>
      <c r="F30" s="88" t="e">
        <f t="shared" si="3"/>
        <v>#REF!</v>
      </c>
    </row>
    <row r="31" spans="1:6" s="49" customFormat="1" ht="18.75" customHeight="1">
      <c r="A31" s="97" t="s">
        <v>180</v>
      </c>
      <c r="B31" s="61" t="e">
        <f>#REF!</f>
        <v>#REF!</v>
      </c>
      <c r="C31" s="88" t="e">
        <f t="shared" si="0"/>
        <v>#REF!</v>
      </c>
      <c r="D31" s="88" t="e">
        <f t="shared" si="1"/>
        <v>#REF!</v>
      </c>
      <c r="E31" s="88" t="e">
        <f t="shared" si="2"/>
        <v>#REF!</v>
      </c>
      <c r="F31" s="88" t="e">
        <f t="shared" si="3"/>
        <v>#REF!</v>
      </c>
    </row>
    <row r="32" spans="1:6" s="49" customFormat="1" ht="18.75" customHeight="1">
      <c r="A32" s="97" t="s">
        <v>109</v>
      </c>
      <c r="B32" s="61" t="e">
        <f>#REF!</f>
        <v>#REF!</v>
      </c>
      <c r="C32" s="88" t="e">
        <f t="shared" si="0"/>
        <v>#REF!</v>
      </c>
      <c r="D32" s="88" t="e">
        <f t="shared" si="1"/>
        <v>#REF!</v>
      </c>
      <c r="E32" s="88" t="e">
        <f t="shared" si="2"/>
        <v>#REF!</v>
      </c>
      <c r="F32" s="88" t="e">
        <f t="shared" si="3"/>
        <v>#REF!</v>
      </c>
    </row>
    <row r="33" spans="1:6" s="49" customFormat="1">
      <c r="B33" s="71"/>
      <c r="C33" s="71"/>
      <c r="D33" s="71"/>
      <c r="E33" s="71"/>
      <c r="F33" s="71"/>
    </row>
    <row r="34" spans="1:6">
      <c r="A34" s="43" t="s">
        <v>85</v>
      </c>
      <c r="B34" s="45" t="e">
        <f>SUM(B12:B32)</f>
        <v>#REF!</v>
      </c>
      <c r="C34" s="45" t="e">
        <f t="shared" ref="C34:F34" si="4">SUM(C12:C32)</f>
        <v>#REF!</v>
      </c>
      <c r="D34" s="45" t="e">
        <f t="shared" si="4"/>
        <v>#REF!</v>
      </c>
      <c r="E34" s="45" t="e">
        <f t="shared" si="4"/>
        <v>#REF!</v>
      </c>
      <c r="F34" s="45" t="e">
        <f t="shared" si="4"/>
        <v>#REF!</v>
      </c>
    </row>
  </sheetData>
  <conditionalFormatting sqref="A17:B17 A12:C16 A18:C18 A20:C32">
    <cfRule type="expression" dxfId="7" priority="38">
      <formula>($B12=0)</formula>
    </cfRule>
  </conditionalFormatting>
  <conditionalFormatting sqref="D12:F12 F20 D18:E20 F18 D22:F24">
    <cfRule type="expression" dxfId="6" priority="13">
      <formula>($B12=0)</formula>
    </cfRule>
  </conditionalFormatting>
  <conditionalFormatting sqref="D13:F16">
    <cfRule type="expression" dxfId="5" priority="11">
      <formula>($B13=0)</formula>
    </cfRule>
  </conditionalFormatting>
  <conditionalFormatting sqref="D21:F21">
    <cfRule type="expression" dxfId="4" priority="7">
      <formula>($B21=0)</formula>
    </cfRule>
  </conditionalFormatting>
  <conditionalFormatting sqref="D25:F29">
    <cfRule type="expression" dxfId="3" priority="5">
      <formula>($B25=0)</formula>
    </cfRule>
  </conditionalFormatting>
  <conditionalFormatting sqref="D30:F32">
    <cfRule type="expression" dxfId="2" priority="3">
      <formula>($B30=0)</formula>
    </cfRule>
  </conditionalFormatting>
  <conditionalFormatting sqref="C17">
    <cfRule type="expression" dxfId="1" priority="2">
      <formula>($B17=0)</formula>
    </cfRule>
  </conditionalFormatting>
  <conditionalFormatting sqref="D17:F17">
    <cfRule type="expression" dxfId="0" priority="1">
      <formula>($B17=0)</formula>
    </cfRule>
  </conditionalFormatting>
  <printOptions horizontalCentered="1"/>
  <pageMargins left="0.43307086614173229" right="0.43307086614173229" top="0.43307086614173229" bottom="0.43307086614173229" header="0.31496062992125984" footer="0.31496062992125984"/>
  <pageSetup paperSize="9" scale="93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2">
    <pageSetUpPr fitToPage="1"/>
  </sheetPr>
  <dimension ref="A1:AP52"/>
  <sheetViews>
    <sheetView workbookViewId="0">
      <selection activeCell="G10" sqref="G10"/>
    </sheetView>
  </sheetViews>
  <sheetFormatPr baseColWidth="10" defaultColWidth="8.83203125" defaultRowHeight="15"/>
  <cols>
    <col min="1" max="1" width="21" style="2" customWidth="1"/>
    <col min="2" max="2" width="0.83203125" style="11" customWidth="1"/>
    <col min="3" max="3" width="8.6640625" style="119" customWidth="1"/>
    <col min="4" max="19" width="3.6640625" style="10" customWidth="1"/>
    <col min="20" max="20" width="2.6640625" customWidth="1"/>
    <col min="21" max="30" width="3.6640625" style="146" customWidth="1"/>
    <col min="31" max="31" width="2.6640625" customWidth="1"/>
    <col min="32" max="42" width="3.6640625" style="10" customWidth="1"/>
  </cols>
  <sheetData>
    <row r="1" spans="1:42" s="116" customFormat="1" ht="134">
      <c r="A1" s="138"/>
      <c r="B1" s="114"/>
      <c r="C1" s="118"/>
      <c r="D1" s="115" t="s">
        <v>154</v>
      </c>
      <c r="E1" s="115" t="s">
        <v>156</v>
      </c>
      <c r="F1" s="115" t="s">
        <v>203</v>
      </c>
      <c r="G1" s="115" t="s">
        <v>214</v>
      </c>
      <c r="H1" s="115" t="s">
        <v>209</v>
      </c>
      <c r="I1" s="115" t="s">
        <v>210</v>
      </c>
      <c r="J1" s="115" t="s">
        <v>211</v>
      </c>
      <c r="K1" s="115" t="s">
        <v>215</v>
      </c>
      <c r="L1" s="115" t="s">
        <v>152</v>
      </c>
      <c r="M1" s="115" t="s">
        <v>153</v>
      </c>
      <c r="N1" s="115" t="s">
        <v>155</v>
      </c>
      <c r="O1" s="115" t="s">
        <v>217</v>
      </c>
      <c r="P1" s="115" t="s">
        <v>207</v>
      </c>
      <c r="Q1" s="159" t="s">
        <v>222</v>
      </c>
      <c r="R1" s="159" t="s">
        <v>190</v>
      </c>
      <c r="S1" s="159" t="s">
        <v>157</v>
      </c>
      <c r="U1" s="160" t="s">
        <v>191</v>
      </c>
      <c r="V1" s="160" t="s">
        <v>192</v>
      </c>
      <c r="W1" s="160" t="s">
        <v>167</v>
      </c>
      <c r="X1" s="160" t="s">
        <v>193</v>
      </c>
      <c r="Y1" s="160" t="s">
        <v>194</v>
      </c>
      <c r="Z1" s="160" t="s">
        <v>195</v>
      </c>
      <c r="AA1" s="160" t="s">
        <v>197</v>
      </c>
      <c r="AB1" s="160" t="s">
        <v>198</v>
      </c>
      <c r="AC1" s="160" t="s">
        <v>196</v>
      </c>
      <c r="AD1" s="160" t="s">
        <v>199</v>
      </c>
      <c r="AF1" s="147" t="s">
        <v>158</v>
      </c>
      <c r="AG1" s="147" t="s">
        <v>159</v>
      </c>
      <c r="AH1" s="147" t="s">
        <v>160</v>
      </c>
      <c r="AI1" s="147" t="s">
        <v>161</v>
      </c>
      <c r="AJ1" s="147" t="s">
        <v>162</v>
      </c>
      <c r="AK1" s="147" t="s">
        <v>163</v>
      </c>
      <c r="AL1" s="147" t="s">
        <v>164</v>
      </c>
      <c r="AM1" s="147" t="s">
        <v>165</v>
      </c>
      <c r="AN1" s="147" t="s">
        <v>221</v>
      </c>
      <c r="AO1" s="147" t="s">
        <v>166</v>
      </c>
      <c r="AP1" s="147" t="s">
        <v>223</v>
      </c>
    </row>
    <row r="2" spans="1:42" s="117" customFormat="1">
      <c r="A2" s="128" t="s">
        <v>130</v>
      </c>
      <c r="B2" s="129"/>
      <c r="C2" s="122">
        <v>0.28125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F2" s="162"/>
      <c r="AG2" s="162"/>
      <c r="AH2" s="162"/>
      <c r="AI2" s="141"/>
      <c r="AJ2" s="162"/>
      <c r="AK2" s="141"/>
      <c r="AL2" s="162"/>
      <c r="AM2" s="141"/>
      <c r="AN2" s="162"/>
      <c r="AO2" s="141"/>
      <c r="AP2" s="141"/>
    </row>
    <row r="3" spans="1:42">
      <c r="A3" s="130" t="s">
        <v>168</v>
      </c>
      <c r="B3" s="131"/>
      <c r="C3" s="124">
        <v>0.33333333333333331</v>
      </c>
      <c r="D3" s="137" t="s">
        <v>94</v>
      </c>
      <c r="E3" s="123"/>
      <c r="F3" s="110" t="s">
        <v>93</v>
      </c>
      <c r="G3" s="123"/>
      <c r="H3" s="108" t="s">
        <v>204</v>
      </c>
      <c r="I3" s="136" t="s">
        <v>213</v>
      </c>
      <c r="J3" s="136" t="s">
        <v>212</v>
      </c>
      <c r="K3" s="123"/>
      <c r="L3" s="123"/>
      <c r="M3" s="123"/>
      <c r="N3" s="123"/>
      <c r="O3" s="123"/>
      <c r="P3" s="136" t="s">
        <v>206</v>
      </c>
      <c r="Q3" s="150" t="s">
        <v>95</v>
      </c>
      <c r="R3" s="136" t="s">
        <v>208</v>
      </c>
      <c r="S3" s="123"/>
      <c r="U3" s="126"/>
      <c r="V3" s="139"/>
      <c r="W3" s="139"/>
      <c r="X3" s="139"/>
      <c r="Y3" s="139"/>
      <c r="Z3" s="139"/>
      <c r="AA3" s="139"/>
      <c r="AB3" s="139"/>
      <c r="AC3" s="139"/>
      <c r="AD3" s="139"/>
      <c r="AF3" s="143" t="s">
        <v>3</v>
      </c>
      <c r="AG3" s="144" t="s">
        <v>150</v>
      </c>
      <c r="AH3" s="145" t="s">
        <v>134</v>
      </c>
      <c r="AI3" s="141"/>
      <c r="AJ3" s="141"/>
      <c r="AK3" s="141"/>
      <c r="AL3" s="141"/>
      <c r="AM3" s="141"/>
      <c r="AN3" s="141"/>
      <c r="AO3" s="141"/>
      <c r="AP3" s="141"/>
    </row>
    <row r="4" spans="1:42" s="120" customFormat="1">
      <c r="A4" s="132" t="s">
        <v>131</v>
      </c>
      <c r="B4" s="133"/>
      <c r="C4" s="125">
        <v>0.40208333333333335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</row>
    <row r="5" spans="1:42">
      <c r="A5" s="130" t="s">
        <v>45</v>
      </c>
      <c r="B5" s="131"/>
      <c r="C5" s="124">
        <v>0.41250000000000003</v>
      </c>
      <c r="D5" s="137" t="s">
        <v>94</v>
      </c>
      <c r="E5" s="123"/>
      <c r="F5" s="150" t="s">
        <v>95</v>
      </c>
      <c r="G5" s="110" t="s">
        <v>93</v>
      </c>
      <c r="H5" s="108" t="s">
        <v>204</v>
      </c>
      <c r="I5" s="136" t="s">
        <v>213</v>
      </c>
      <c r="J5" s="136" t="s">
        <v>212</v>
      </c>
      <c r="K5" s="123"/>
      <c r="L5" s="123"/>
      <c r="M5" s="123"/>
      <c r="N5" s="123"/>
      <c r="O5" s="123"/>
      <c r="P5" s="136" t="s">
        <v>206</v>
      </c>
      <c r="Q5" s="123"/>
      <c r="R5" s="123"/>
      <c r="S5" s="123"/>
      <c r="U5" s="126"/>
      <c r="V5" s="139"/>
      <c r="W5" s="139"/>
      <c r="X5" s="139"/>
      <c r="Y5" s="139"/>
      <c r="Z5" s="139"/>
      <c r="AA5" s="139"/>
      <c r="AB5" s="139"/>
      <c r="AC5" s="139"/>
      <c r="AD5" s="139"/>
      <c r="AF5" s="143" t="s">
        <v>3</v>
      </c>
      <c r="AG5" s="144" t="s">
        <v>150</v>
      </c>
      <c r="AH5" s="145" t="s">
        <v>134</v>
      </c>
      <c r="AI5" s="141"/>
      <c r="AJ5" s="141"/>
      <c r="AK5" s="141"/>
      <c r="AL5" s="141"/>
      <c r="AM5" s="141"/>
      <c r="AN5" s="141"/>
      <c r="AO5" s="141"/>
      <c r="AP5" s="141"/>
    </row>
    <row r="6" spans="1:42" s="120" customFormat="1">
      <c r="A6" s="132" t="s">
        <v>131</v>
      </c>
      <c r="B6" s="133"/>
      <c r="C6" s="125">
        <v>0.46736111111111112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</row>
    <row r="7" spans="1:42">
      <c r="A7" s="130" t="s">
        <v>218</v>
      </c>
      <c r="B7" s="131"/>
      <c r="C7" s="124">
        <v>0.4777777777777778</v>
      </c>
      <c r="D7" s="137" t="s">
        <v>94</v>
      </c>
      <c r="E7" s="158"/>
      <c r="F7" s="158"/>
      <c r="G7" s="110" t="s">
        <v>93</v>
      </c>
      <c r="H7" s="108" t="s">
        <v>204</v>
      </c>
      <c r="I7" s="158"/>
      <c r="J7" s="136" t="s">
        <v>212</v>
      </c>
      <c r="K7" s="136" t="s">
        <v>213</v>
      </c>
      <c r="L7" s="126"/>
      <c r="M7" s="123"/>
      <c r="N7" s="123"/>
      <c r="O7" s="123"/>
      <c r="P7" s="136" t="s">
        <v>206</v>
      </c>
      <c r="Q7" s="150" t="s">
        <v>95</v>
      </c>
      <c r="R7" s="136" t="s">
        <v>208</v>
      </c>
      <c r="S7" s="158"/>
      <c r="U7" s="126"/>
      <c r="V7" s="139"/>
      <c r="W7" s="139"/>
      <c r="X7" s="139"/>
      <c r="Y7" s="139"/>
      <c r="Z7" s="139"/>
      <c r="AA7" s="139"/>
      <c r="AB7" s="139"/>
      <c r="AC7" s="139"/>
      <c r="AD7" s="139"/>
      <c r="AF7" s="143" t="s">
        <v>3</v>
      </c>
      <c r="AG7" s="144" t="s">
        <v>150</v>
      </c>
      <c r="AH7" s="145" t="s">
        <v>134</v>
      </c>
      <c r="AI7" s="161" t="s">
        <v>224</v>
      </c>
      <c r="AJ7" s="161" t="s">
        <v>224</v>
      </c>
      <c r="AK7" s="141"/>
      <c r="AL7" s="141"/>
      <c r="AM7" s="141"/>
      <c r="AN7" s="141"/>
      <c r="AO7" s="141"/>
      <c r="AP7" s="141"/>
    </row>
    <row r="8" spans="1:42" s="120" customFormat="1">
      <c r="A8" s="132" t="s">
        <v>131</v>
      </c>
      <c r="B8" s="133"/>
      <c r="C8" s="125">
        <v>0.58819444444444446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</row>
    <row r="9" spans="1:42">
      <c r="A9" s="130" t="s">
        <v>201</v>
      </c>
      <c r="B9" s="131"/>
      <c r="C9" s="124">
        <v>0.59861111111111109</v>
      </c>
      <c r="D9" s="137" t="s">
        <v>94</v>
      </c>
      <c r="E9" s="123"/>
      <c r="F9" s="123"/>
      <c r="G9" s="123"/>
      <c r="H9" s="136" t="s">
        <v>216</v>
      </c>
      <c r="I9" s="136" t="s">
        <v>206</v>
      </c>
      <c r="J9" s="136" t="s">
        <v>212</v>
      </c>
      <c r="K9" s="136" t="s">
        <v>213</v>
      </c>
      <c r="L9" s="108" t="s">
        <v>103</v>
      </c>
      <c r="M9" s="123"/>
      <c r="N9" s="136" t="s">
        <v>208</v>
      </c>
      <c r="O9" s="123"/>
      <c r="P9" s="158"/>
      <c r="Q9" s="110" t="s">
        <v>93</v>
      </c>
      <c r="R9" s="158"/>
      <c r="S9" s="158"/>
      <c r="U9" s="126"/>
      <c r="V9" s="139"/>
      <c r="W9" s="139"/>
      <c r="X9" s="139"/>
      <c r="Y9" s="139"/>
      <c r="Z9" s="139"/>
      <c r="AA9" s="139"/>
      <c r="AB9" s="139"/>
      <c r="AC9" s="139"/>
      <c r="AD9" s="139"/>
      <c r="AF9" s="143" t="s">
        <v>3</v>
      </c>
      <c r="AG9" s="144" t="s">
        <v>150</v>
      </c>
      <c r="AH9" s="145" t="s">
        <v>134</v>
      </c>
      <c r="AI9" s="141"/>
      <c r="AJ9" s="141"/>
      <c r="AK9" s="141"/>
      <c r="AL9" s="141"/>
      <c r="AM9" s="141"/>
      <c r="AN9" s="141"/>
      <c r="AO9" s="141"/>
      <c r="AP9" s="141"/>
    </row>
    <row r="10" spans="1:42">
      <c r="A10" s="130" t="s">
        <v>200</v>
      </c>
      <c r="B10" s="131"/>
      <c r="C10" s="124">
        <v>0.62361111111111112</v>
      </c>
      <c r="D10" s="158"/>
      <c r="E10" s="137" t="s">
        <v>94</v>
      </c>
      <c r="F10" s="150" t="s">
        <v>95</v>
      </c>
      <c r="G10" s="110" t="s">
        <v>93</v>
      </c>
      <c r="H10" s="158"/>
      <c r="I10" s="158"/>
      <c r="J10" s="158"/>
      <c r="K10" s="158"/>
      <c r="L10" s="136" t="s">
        <v>208</v>
      </c>
      <c r="M10" s="108" t="s">
        <v>204</v>
      </c>
      <c r="N10" s="136" t="s">
        <v>206</v>
      </c>
      <c r="O10" s="136" t="s">
        <v>212</v>
      </c>
      <c r="P10" s="123"/>
      <c r="Q10" s="158"/>
      <c r="R10" s="123"/>
      <c r="S10" s="136" t="s">
        <v>213</v>
      </c>
      <c r="U10" s="126"/>
      <c r="V10" s="139"/>
      <c r="W10" s="139"/>
      <c r="X10" s="139"/>
      <c r="Y10" s="139"/>
      <c r="Z10" s="139"/>
      <c r="AA10" s="139"/>
      <c r="AB10" s="139"/>
      <c r="AC10" s="139"/>
      <c r="AD10" s="139"/>
      <c r="AF10" s="143" t="s">
        <v>3</v>
      </c>
      <c r="AG10" s="144" t="s">
        <v>150</v>
      </c>
      <c r="AH10" s="145" t="s">
        <v>134</v>
      </c>
      <c r="AI10" s="141"/>
      <c r="AJ10" s="141"/>
      <c r="AK10" s="141"/>
      <c r="AL10" s="141"/>
      <c r="AM10" s="141"/>
      <c r="AN10" s="141"/>
      <c r="AO10" s="141"/>
      <c r="AP10" s="141"/>
    </row>
    <row r="11" spans="1:42">
      <c r="A11" s="130" t="s">
        <v>82</v>
      </c>
      <c r="B11" s="131"/>
      <c r="C11" s="124">
        <v>0.72916666666666663</v>
      </c>
      <c r="D11" s="123"/>
      <c r="E11" s="137" t="s">
        <v>94</v>
      </c>
      <c r="F11" s="150" t="s">
        <v>95</v>
      </c>
      <c r="G11" s="110" t="s">
        <v>93</v>
      </c>
      <c r="H11" s="123"/>
      <c r="I11" s="123"/>
      <c r="J11" s="123"/>
      <c r="K11" s="123"/>
      <c r="L11" s="136" t="s">
        <v>208</v>
      </c>
      <c r="M11" s="108" t="s">
        <v>204</v>
      </c>
      <c r="N11" s="136" t="s">
        <v>206</v>
      </c>
      <c r="O11" s="136" t="s">
        <v>212</v>
      </c>
      <c r="P11" s="123"/>
      <c r="Q11" s="123"/>
      <c r="R11" s="123"/>
      <c r="S11" s="136" t="s">
        <v>213</v>
      </c>
      <c r="U11" s="126"/>
      <c r="V11" s="139"/>
      <c r="W11" s="139"/>
      <c r="X11" s="139"/>
      <c r="Y11" s="139"/>
      <c r="Z11" s="139"/>
      <c r="AA11" s="139"/>
      <c r="AB11" s="139"/>
      <c r="AC11" s="139"/>
      <c r="AD11" s="139"/>
      <c r="AF11" s="143" t="s">
        <v>3</v>
      </c>
      <c r="AG11" s="144" t="s">
        <v>150</v>
      </c>
      <c r="AH11" s="145" t="s">
        <v>134</v>
      </c>
      <c r="AI11" s="161" t="s">
        <v>224</v>
      </c>
      <c r="AJ11" s="161" t="s">
        <v>224</v>
      </c>
      <c r="AK11" s="141"/>
      <c r="AL11" s="141"/>
      <c r="AM11" s="141"/>
      <c r="AN11" s="141"/>
      <c r="AO11" s="141"/>
      <c r="AP11" s="141"/>
    </row>
    <row r="12" spans="1:42" s="120" customFormat="1">
      <c r="A12" s="132" t="s">
        <v>131</v>
      </c>
      <c r="B12" s="133"/>
      <c r="C12" s="125">
        <v>0.75208333333333333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</row>
    <row r="13" spans="1:42">
      <c r="A13" s="130" t="s">
        <v>202</v>
      </c>
      <c r="B13" s="131"/>
      <c r="C13" s="124">
        <v>0.76250000000000007</v>
      </c>
      <c r="D13" s="123"/>
      <c r="E13" s="137" t="s">
        <v>94</v>
      </c>
      <c r="F13" s="150" t="s">
        <v>95</v>
      </c>
      <c r="G13" s="110" t="s">
        <v>93</v>
      </c>
      <c r="H13" s="123"/>
      <c r="I13" s="123"/>
      <c r="J13" s="123"/>
      <c r="K13" s="123"/>
      <c r="L13" s="136" t="s">
        <v>208</v>
      </c>
      <c r="M13" s="108" t="s">
        <v>204</v>
      </c>
      <c r="N13" s="136" t="s">
        <v>206</v>
      </c>
      <c r="O13" s="136" t="s">
        <v>212</v>
      </c>
      <c r="P13" s="123"/>
      <c r="Q13" s="123"/>
      <c r="R13" s="123"/>
      <c r="S13" s="136" t="s">
        <v>213</v>
      </c>
      <c r="U13" s="126"/>
      <c r="V13" s="139"/>
      <c r="W13" s="139"/>
      <c r="X13" s="139"/>
      <c r="Y13" s="139"/>
      <c r="Z13" s="139"/>
      <c r="AA13" s="139"/>
      <c r="AB13" s="139"/>
      <c r="AC13" s="139"/>
      <c r="AD13" s="139"/>
      <c r="AF13" s="143" t="s">
        <v>3</v>
      </c>
      <c r="AG13" s="144" t="s">
        <v>150</v>
      </c>
      <c r="AH13" s="145" t="s">
        <v>134</v>
      </c>
      <c r="AI13" s="161" t="s">
        <v>224</v>
      </c>
      <c r="AJ13" s="161" t="s">
        <v>224</v>
      </c>
      <c r="AK13" s="141"/>
      <c r="AL13" s="141"/>
      <c r="AM13" s="141"/>
      <c r="AN13" s="141"/>
      <c r="AO13" s="141"/>
      <c r="AP13" s="141"/>
    </row>
    <row r="14" spans="1:42" s="120" customFormat="1">
      <c r="A14" s="132" t="s">
        <v>131</v>
      </c>
      <c r="B14" s="133"/>
      <c r="C14" s="125">
        <v>0.83819444444444446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</row>
    <row r="15" spans="1:42">
      <c r="A15" s="130" t="s">
        <v>219</v>
      </c>
      <c r="B15" s="131"/>
      <c r="C15" s="124">
        <v>0.84861111111111109</v>
      </c>
      <c r="D15" s="123"/>
      <c r="E15" s="137" t="s">
        <v>94</v>
      </c>
      <c r="F15" s="123"/>
      <c r="G15" s="110" t="s">
        <v>93</v>
      </c>
      <c r="H15" s="123"/>
      <c r="I15" s="123"/>
      <c r="J15" s="123"/>
      <c r="K15" s="123"/>
      <c r="L15" s="136" t="s">
        <v>208</v>
      </c>
      <c r="M15" s="108" t="s">
        <v>204</v>
      </c>
      <c r="N15" s="123"/>
      <c r="O15" s="136" t="s">
        <v>212</v>
      </c>
      <c r="P15" s="123"/>
      <c r="Q15" s="150" t="s">
        <v>95</v>
      </c>
      <c r="R15" s="136" t="s">
        <v>206</v>
      </c>
      <c r="S15" s="136" t="s">
        <v>213</v>
      </c>
      <c r="U15" s="126"/>
      <c r="V15" s="139"/>
      <c r="W15" s="139"/>
      <c r="X15" s="139"/>
      <c r="Y15" s="139"/>
      <c r="Z15" s="139"/>
      <c r="AA15" s="139"/>
      <c r="AB15" s="139"/>
      <c r="AC15" s="139"/>
      <c r="AD15" s="139"/>
      <c r="AF15" s="143" t="s">
        <v>3</v>
      </c>
      <c r="AG15" s="144" t="s">
        <v>150</v>
      </c>
      <c r="AH15" s="145" t="s">
        <v>134</v>
      </c>
      <c r="AI15" s="141"/>
      <c r="AJ15" s="141"/>
      <c r="AK15" s="141"/>
      <c r="AL15" s="141"/>
      <c r="AM15" s="141"/>
      <c r="AN15" s="141"/>
      <c r="AO15" s="141"/>
      <c r="AP15" s="141"/>
    </row>
    <row r="16" spans="1:42">
      <c r="A16" s="130" t="s">
        <v>220</v>
      </c>
      <c r="B16" s="131"/>
      <c r="C16" s="124">
        <v>0.93055555555555547</v>
      </c>
      <c r="D16" s="123"/>
      <c r="E16" s="137" t="s">
        <v>94</v>
      </c>
      <c r="F16" s="123"/>
      <c r="G16" s="110" t="s">
        <v>93</v>
      </c>
      <c r="H16" s="123"/>
      <c r="I16" s="123"/>
      <c r="J16" s="123"/>
      <c r="K16" s="123"/>
      <c r="L16" s="136" t="s">
        <v>208</v>
      </c>
      <c r="M16" s="108" t="s">
        <v>204</v>
      </c>
      <c r="N16" s="123"/>
      <c r="O16" s="136" t="s">
        <v>212</v>
      </c>
      <c r="P16" s="123"/>
      <c r="Q16" s="150" t="s">
        <v>95</v>
      </c>
      <c r="R16" s="136" t="s">
        <v>206</v>
      </c>
      <c r="S16" s="136" t="s">
        <v>213</v>
      </c>
      <c r="U16" s="126"/>
      <c r="V16" s="139"/>
      <c r="W16" s="139"/>
      <c r="X16" s="139"/>
      <c r="Y16" s="139"/>
      <c r="Z16" s="139"/>
      <c r="AA16" s="139"/>
      <c r="AB16" s="139"/>
      <c r="AC16" s="139"/>
      <c r="AD16" s="139"/>
      <c r="AF16" s="143" t="s">
        <v>3</v>
      </c>
      <c r="AG16" s="144" t="s">
        <v>150</v>
      </c>
      <c r="AH16" s="145" t="s">
        <v>134</v>
      </c>
      <c r="AI16" s="141"/>
      <c r="AJ16" s="141"/>
      <c r="AK16" s="141"/>
      <c r="AL16" s="141"/>
      <c r="AM16" s="141"/>
      <c r="AN16" s="141"/>
      <c r="AO16" s="141"/>
      <c r="AP16" s="141"/>
    </row>
    <row r="17" spans="1:42" s="121" customFormat="1">
      <c r="A17" s="134" t="s">
        <v>56</v>
      </c>
      <c r="B17" s="135"/>
      <c r="C17" s="127">
        <v>0.94444444444444453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U17" s="126"/>
      <c r="V17" s="140"/>
      <c r="W17" s="140"/>
      <c r="X17" s="140"/>
      <c r="Y17" s="140"/>
      <c r="Z17" s="140"/>
      <c r="AA17" s="140"/>
      <c r="AB17" s="140"/>
      <c r="AC17" s="140"/>
      <c r="AD17" s="140"/>
      <c r="AF17" s="141"/>
      <c r="AG17" s="141"/>
      <c r="AH17" s="141"/>
      <c r="AI17" s="161" t="s">
        <v>224</v>
      </c>
      <c r="AJ17" s="161" t="s">
        <v>224</v>
      </c>
      <c r="AK17" s="141"/>
      <c r="AL17" s="141"/>
      <c r="AM17" s="141"/>
      <c r="AN17" s="142"/>
      <c r="AO17" s="142"/>
      <c r="AP17" s="142"/>
    </row>
    <row r="19" spans="1:42" s="2" customFormat="1">
      <c r="C19" s="119"/>
      <c r="D19" s="110" t="s">
        <v>93</v>
      </c>
      <c r="E19" s="2" t="s">
        <v>141</v>
      </c>
      <c r="U19" s="148" t="s">
        <v>148</v>
      </c>
      <c r="V19" s="2" t="s">
        <v>135</v>
      </c>
      <c r="Y19" s="113"/>
      <c r="Z19" s="113"/>
      <c r="AA19" s="113"/>
      <c r="AB19" s="113"/>
      <c r="AC19" s="113"/>
      <c r="AD19" s="113"/>
      <c r="AF19" s="143" t="s">
        <v>3</v>
      </c>
      <c r="AG19" s="2" t="s">
        <v>137</v>
      </c>
      <c r="AI19" s="10"/>
      <c r="AJ19" s="10"/>
      <c r="AK19" s="10"/>
      <c r="AL19" s="10"/>
      <c r="AM19" s="10"/>
      <c r="AN19" s="10"/>
      <c r="AO19" s="10"/>
      <c r="AP19" s="10"/>
    </row>
    <row r="20" spans="1:42" s="2" customFormat="1">
      <c r="C20" s="119"/>
      <c r="D20" s="150" t="s">
        <v>95</v>
      </c>
      <c r="E20" s="2" t="s">
        <v>142</v>
      </c>
      <c r="U20" s="111" t="s">
        <v>147</v>
      </c>
      <c r="V20" s="2" t="s">
        <v>149</v>
      </c>
      <c r="Y20" s="113"/>
      <c r="Z20" s="113"/>
      <c r="AA20" s="113"/>
      <c r="AB20" s="113"/>
      <c r="AC20" s="113"/>
      <c r="AD20" s="113"/>
      <c r="AF20" s="144" t="s">
        <v>150</v>
      </c>
      <c r="AG20" s="2" t="s">
        <v>138</v>
      </c>
      <c r="AI20" s="10"/>
      <c r="AJ20" s="10"/>
      <c r="AK20" s="10"/>
      <c r="AL20" s="10"/>
      <c r="AM20" s="10"/>
      <c r="AN20" s="10"/>
      <c r="AO20" s="10"/>
      <c r="AP20" s="10"/>
    </row>
    <row r="21" spans="1:42" s="2" customFormat="1">
      <c r="C21" s="119"/>
      <c r="D21" s="137" t="s">
        <v>94</v>
      </c>
      <c r="E21" s="2" t="s">
        <v>143</v>
      </c>
      <c r="U21" s="112" t="s">
        <v>79</v>
      </c>
      <c r="V21" s="2" t="s">
        <v>146</v>
      </c>
      <c r="Y21" s="113"/>
      <c r="Z21" s="113"/>
      <c r="AA21" s="113"/>
      <c r="AB21" s="113"/>
      <c r="AC21" s="113"/>
      <c r="AD21" s="113"/>
      <c r="AF21" s="145" t="s">
        <v>134</v>
      </c>
      <c r="AG21" s="2" t="s">
        <v>139</v>
      </c>
      <c r="AI21" s="10"/>
      <c r="AJ21" s="10"/>
      <c r="AK21" s="10"/>
      <c r="AL21" s="10"/>
      <c r="AM21" s="10"/>
      <c r="AN21" s="10"/>
      <c r="AO21" s="10"/>
      <c r="AP21" s="10"/>
    </row>
    <row r="22" spans="1:42" s="2" customFormat="1">
      <c r="C22" s="119"/>
      <c r="D22" s="108" t="s">
        <v>103</v>
      </c>
      <c r="E22" s="2" t="s">
        <v>205</v>
      </c>
      <c r="U22" s="109" t="s">
        <v>104</v>
      </c>
      <c r="V22" s="2" t="s">
        <v>136</v>
      </c>
      <c r="Y22" s="113"/>
      <c r="Z22" s="113"/>
      <c r="AA22" s="113"/>
      <c r="AB22" s="113"/>
      <c r="AC22" s="113"/>
      <c r="AD22" s="113"/>
      <c r="AF22" s="149" t="s">
        <v>151</v>
      </c>
      <c r="AG22" s="2" t="s">
        <v>140</v>
      </c>
      <c r="AI22" s="10"/>
      <c r="AJ22" s="10"/>
      <c r="AK22" s="10"/>
      <c r="AL22" s="10"/>
      <c r="AM22" s="10"/>
      <c r="AN22" s="10"/>
      <c r="AO22" s="10"/>
      <c r="AP22" s="10"/>
    </row>
    <row r="23" spans="1:42" s="2" customFormat="1">
      <c r="C23" s="119"/>
      <c r="D23" s="136" t="s">
        <v>144</v>
      </c>
      <c r="E23" s="2" t="s">
        <v>145</v>
      </c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F23" s="161" t="s">
        <v>224</v>
      </c>
      <c r="AG23" s="2" t="s">
        <v>225</v>
      </c>
      <c r="AI23" s="10"/>
      <c r="AJ23" s="10"/>
      <c r="AK23" s="10"/>
      <c r="AL23" s="10"/>
      <c r="AM23" s="10"/>
      <c r="AN23" s="10"/>
      <c r="AO23" s="10"/>
      <c r="AP23" s="10"/>
    </row>
    <row r="24" spans="1:42" s="2" customFormat="1">
      <c r="C24" s="119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F24" s="10"/>
      <c r="AG24" s="10"/>
      <c r="AI24" s="10"/>
      <c r="AJ24" s="10"/>
      <c r="AK24" s="10"/>
      <c r="AL24" s="10"/>
      <c r="AM24" s="10"/>
      <c r="AN24" s="10"/>
      <c r="AO24" s="10"/>
      <c r="AP24" s="10"/>
    </row>
    <row r="25" spans="1:42" s="2" customFormat="1">
      <c r="C25" s="119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F25" s="10"/>
      <c r="AG25" s="10"/>
      <c r="AI25" s="10"/>
      <c r="AJ25" s="10"/>
      <c r="AK25" s="10"/>
      <c r="AL25" s="10"/>
      <c r="AM25" s="10"/>
      <c r="AN25" s="10"/>
      <c r="AO25" s="10"/>
      <c r="AP25" s="10"/>
    </row>
    <row r="26" spans="1:42" s="2" customFormat="1">
      <c r="A26" s="2" t="s">
        <v>115</v>
      </c>
      <c r="C26" s="119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F26" s="10"/>
      <c r="AG26" s="10"/>
      <c r="AI26" s="10"/>
      <c r="AJ26" s="10"/>
      <c r="AK26" s="10"/>
      <c r="AL26" s="10"/>
      <c r="AM26" s="10"/>
      <c r="AN26" s="10"/>
      <c r="AO26" s="10"/>
      <c r="AP26" s="10"/>
    </row>
    <row r="27" spans="1:42" s="2" customFormat="1">
      <c r="A27" s="2" t="s">
        <v>116</v>
      </c>
      <c r="C27" s="119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</row>
    <row r="28" spans="1:42" s="2" customFormat="1">
      <c r="A28" s="2" t="s">
        <v>125</v>
      </c>
      <c r="C28" s="119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</row>
    <row r="29" spans="1:42" s="2" customFormat="1">
      <c r="A29" s="2" t="s">
        <v>120</v>
      </c>
      <c r="C29" s="119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</row>
    <row r="30" spans="1:42" s="2" customFormat="1">
      <c r="A30" s="2" t="s">
        <v>122</v>
      </c>
      <c r="C30" s="119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</row>
    <row r="31" spans="1:42" s="2" customFormat="1">
      <c r="A31" s="2" t="s">
        <v>126</v>
      </c>
      <c r="C31" s="119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</row>
    <row r="32" spans="1:42" s="2" customFormat="1">
      <c r="A32" s="2" t="s">
        <v>124</v>
      </c>
      <c r="C32" s="119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</row>
    <row r="33" spans="1:42" s="2" customFormat="1">
      <c r="A33" s="2" t="s">
        <v>128</v>
      </c>
      <c r="C33" s="119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</row>
    <row r="34" spans="1:42" s="2" customFormat="1">
      <c r="A34" s="2" t="s">
        <v>129</v>
      </c>
      <c r="C34" s="119"/>
      <c r="D34" s="153" t="s">
        <v>175</v>
      </c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</row>
    <row r="35" spans="1:42" s="2" customFormat="1">
      <c r="A35" s="2" t="s">
        <v>123</v>
      </c>
      <c r="C35" s="119"/>
      <c r="D35" s="153" t="s">
        <v>174</v>
      </c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</row>
    <row r="36" spans="1:42">
      <c r="A36" s="2" t="s">
        <v>117</v>
      </c>
      <c r="D36" s="2"/>
    </row>
    <row r="37" spans="1:42">
      <c r="A37" s="2" t="s">
        <v>114</v>
      </c>
      <c r="D37" s="153" t="s">
        <v>170</v>
      </c>
    </row>
    <row r="38" spans="1:42">
      <c r="A38" s="2" t="s">
        <v>118</v>
      </c>
      <c r="D38" s="2"/>
    </row>
    <row r="39" spans="1:42">
      <c r="A39" s="2" t="s">
        <v>119</v>
      </c>
      <c r="D39" s="153" t="s">
        <v>172</v>
      </c>
    </row>
    <row r="40" spans="1:42">
      <c r="A40" s="2" t="s">
        <v>127</v>
      </c>
      <c r="D40" s="153" t="s">
        <v>173</v>
      </c>
    </row>
    <row r="41" spans="1:42">
      <c r="A41" s="2" t="s">
        <v>121</v>
      </c>
      <c r="D41" s="153" t="s">
        <v>171</v>
      </c>
    </row>
    <row r="42" spans="1:42">
      <c r="A42" s="2" t="s">
        <v>169</v>
      </c>
      <c r="D42" s="153" t="s">
        <v>176</v>
      </c>
    </row>
    <row r="44" spans="1:42">
      <c r="A44" s="2" t="s">
        <v>96</v>
      </c>
    </row>
    <row r="45" spans="1:42">
      <c r="A45" s="2" t="s">
        <v>97</v>
      </c>
    </row>
    <row r="46" spans="1:42">
      <c r="A46" s="2" t="s">
        <v>101</v>
      </c>
    </row>
    <row r="47" spans="1:42">
      <c r="A47" s="2" t="s">
        <v>100</v>
      </c>
    </row>
    <row r="48" spans="1:42">
      <c r="A48" s="2" t="s">
        <v>99</v>
      </c>
    </row>
    <row r="49" spans="1:1">
      <c r="A49" s="2" t="s">
        <v>98</v>
      </c>
    </row>
    <row r="50" spans="1:1">
      <c r="A50" s="2" t="s">
        <v>132</v>
      </c>
    </row>
    <row r="51" spans="1:1">
      <c r="A51" s="2" t="s">
        <v>102</v>
      </c>
    </row>
    <row r="52" spans="1:1">
      <c r="A52" s="2" t="s">
        <v>133</v>
      </c>
    </row>
  </sheetData>
  <hyperlinks>
    <hyperlink ref="D37" r:id="rId1" xr:uid="{00000000-0004-0000-0300-000000000000}"/>
    <hyperlink ref="D41" r:id="rId2" xr:uid="{00000000-0004-0000-0300-000001000000}"/>
    <hyperlink ref="D39" r:id="rId3" xr:uid="{00000000-0004-0000-0300-000002000000}"/>
    <hyperlink ref="D40" r:id="rId4" xr:uid="{00000000-0004-0000-0300-000003000000}"/>
    <hyperlink ref="D35" r:id="rId5" xr:uid="{00000000-0004-0000-0300-000004000000}"/>
    <hyperlink ref="D34" r:id="rId6" xr:uid="{00000000-0004-0000-0300-000005000000}"/>
    <hyperlink ref="D42" r:id="rId7" xr:uid="{00000000-0004-0000-0300-000006000000}"/>
  </hyperlink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0" fitToHeight="0" orientation="landscape" horizontalDpi="4294967293" verticalDpi="0" r:id="rId8"/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8"/>
  <dimension ref="A1:G50"/>
  <sheetViews>
    <sheetView topLeftCell="A20" workbookViewId="0">
      <selection activeCell="D42" sqref="D42"/>
    </sheetView>
  </sheetViews>
  <sheetFormatPr baseColWidth="10" defaultColWidth="8.83203125" defaultRowHeight="15"/>
  <cols>
    <col min="1" max="1" width="10.6640625" style="2" customWidth="1"/>
    <col min="2" max="2" width="29" style="1" bestFit="1" customWidth="1"/>
    <col min="3" max="3" width="10.6640625" style="1" customWidth="1"/>
    <col min="4" max="7" width="14.6640625" customWidth="1"/>
  </cols>
  <sheetData>
    <row r="1" spans="1:3">
      <c r="A1" s="9" t="s">
        <v>14</v>
      </c>
      <c r="B1" s="8" t="s">
        <v>55</v>
      </c>
      <c r="C1" s="8"/>
    </row>
    <row r="3" spans="1:3">
      <c r="A3" s="113">
        <v>24</v>
      </c>
      <c r="B3" s="7" t="s">
        <v>105</v>
      </c>
      <c r="C3" s="1" t="s">
        <v>106</v>
      </c>
    </row>
    <row r="4" spans="1:3">
      <c r="A4" s="113">
        <v>37</v>
      </c>
      <c r="B4" s="7" t="s">
        <v>53</v>
      </c>
      <c r="C4" s="1" t="s">
        <v>54</v>
      </c>
    </row>
    <row r="5" spans="1:3">
      <c r="A5" s="113">
        <v>31</v>
      </c>
      <c r="B5" s="7" t="s">
        <v>19</v>
      </c>
      <c r="C5" s="1" t="s">
        <v>18</v>
      </c>
    </row>
    <row r="6" spans="1:3">
      <c r="A6" s="113">
        <v>5</v>
      </c>
      <c r="B6" s="7" t="s">
        <v>21</v>
      </c>
      <c r="C6" s="1" t="s">
        <v>22</v>
      </c>
    </row>
    <row r="7" spans="1:3">
      <c r="A7" s="113">
        <v>2</v>
      </c>
      <c r="B7" s="7" t="s">
        <v>8</v>
      </c>
      <c r="C7" s="1" t="s">
        <v>17</v>
      </c>
    </row>
    <row r="8" spans="1:3">
      <c r="A8" s="113">
        <v>10</v>
      </c>
      <c r="B8" s="7" t="s">
        <v>6</v>
      </c>
      <c r="C8" s="1" t="s">
        <v>23</v>
      </c>
    </row>
    <row r="9" spans="1:3">
      <c r="A9" s="113">
        <v>17</v>
      </c>
      <c r="B9" s="7" t="s">
        <v>107</v>
      </c>
      <c r="C9" s="1" t="s">
        <v>26</v>
      </c>
    </row>
    <row r="10" spans="1:3">
      <c r="A10" s="113">
        <v>29</v>
      </c>
      <c r="B10" s="7" t="s">
        <v>7</v>
      </c>
      <c r="C10" s="1" t="s">
        <v>29</v>
      </c>
    </row>
    <row r="11" spans="1:3">
      <c r="A11" s="113">
        <v>11</v>
      </c>
      <c r="B11" s="7" t="s">
        <v>10</v>
      </c>
      <c r="C11" s="1" t="s">
        <v>24</v>
      </c>
    </row>
    <row r="12" spans="1:3">
      <c r="A12" s="113">
        <v>26</v>
      </c>
      <c r="B12" s="7" t="s">
        <v>9</v>
      </c>
      <c r="C12" s="1" t="s">
        <v>28</v>
      </c>
    </row>
    <row r="13" spans="1:3">
      <c r="A13" s="113">
        <v>38</v>
      </c>
      <c r="B13" s="7" t="s">
        <v>74</v>
      </c>
      <c r="C13" s="1" t="s">
        <v>75</v>
      </c>
    </row>
    <row r="14" spans="1:3">
      <c r="A14" s="113">
        <v>34</v>
      </c>
      <c r="B14" s="7" t="s">
        <v>36</v>
      </c>
      <c r="C14" s="1" t="s">
        <v>37</v>
      </c>
    </row>
    <row r="15" spans="1:3">
      <c r="A15" s="113">
        <v>27</v>
      </c>
      <c r="B15" s="7" t="s">
        <v>5</v>
      </c>
      <c r="C15" s="1" t="s">
        <v>16</v>
      </c>
    </row>
    <row r="16" spans="1:3">
      <c r="A16" s="113">
        <v>32</v>
      </c>
      <c r="B16" s="7" t="s">
        <v>32</v>
      </c>
      <c r="C16" s="1" t="s">
        <v>31</v>
      </c>
    </row>
    <row r="17" spans="1:7">
      <c r="A17" s="113">
        <v>30</v>
      </c>
      <c r="B17" s="7" t="s">
        <v>12</v>
      </c>
      <c r="C17" s="1" t="s">
        <v>30</v>
      </c>
    </row>
    <row r="18" spans="1:7">
      <c r="A18" s="113">
        <v>21</v>
      </c>
      <c r="B18" s="7" t="s">
        <v>11</v>
      </c>
      <c r="C18" s="1" t="s">
        <v>25</v>
      </c>
    </row>
    <row r="19" spans="1:7">
      <c r="A19" s="113">
        <v>33</v>
      </c>
      <c r="B19" s="7" t="s">
        <v>20</v>
      </c>
      <c r="C19" s="1" t="s">
        <v>27</v>
      </c>
      <c r="D19" s="151"/>
    </row>
    <row r="20" spans="1:7">
      <c r="A20" s="113">
        <v>1</v>
      </c>
      <c r="B20" s="7" t="s">
        <v>226</v>
      </c>
      <c r="C20" s="1" t="s">
        <v>15</v>
      </c>
    </row>
    <row r="21" spans="1:7">
      <c r="A21" s="113">
        <v>36</v>
      </c>
      <c r="B21" s="7" t="s">
        <v>39</v>
      </c>
      <c r="C21" s="1" t="s">
        <v>38</v>
      </c>
    </row>
    <row r="24" spans="1:7">
      <c r="A24" s="1"/>
      <c r="B24" s="4" t="s">
        <v>2</v>
      </c>
      <c r="C24" s="174" t="s">
        <v>41</v>
      </c>
      <c r="D24" s="173" t="s">
        <v>240</v>
      </c>
      <c r="E24" s="173" t="s">
        <v>239</v>
      </c>
      <c r="F24" s="173" t="s">
        <v>42</v>
      </c>
      <c r="G24" s="173" t="s">
        <v>241</v>
      </c>
    </row>
    <row r="25" spans="1:7">
      <c r="A25" s="1"/>
      <c r="B25"/>
    </row>
    <row r="26" spans="1:7">
      <c r="A26" s="1"/>
      <c r="B26" s="7" t="s">
        <v>177</v>
      </c>
      <c r="C26" s="171">
        <v>2.7777777777777779E-3</v>
      </c>
      <c r="D26" s="172"/>
      <c r="E26" s="172">
        <v>1.3888888888888889E-3</v>
      </c>
      <c r="F26" s="172">
        <v>1.2152777777777778E-3</v>
      </c>
      <c r="G26" s="175">
        <v>8</v>
      </c>
    </row>
    <row r="27" spans="1:7">
      <c r="A27" s="1"/>
      <c r="B27" s="7" t="s">
        <v>242</v>
      </c>
      <c r="C27" s="171">
        <v>2.7777777777777779E-3</v>
      </c>
      <c r="D27" s="172"/>
      <c r="E27" s="172">
        <v>1.736111111111111E-3</v>
      </c>
      <c r="F27" s="172">
        <v>1.2731481481481483E-3</v>
      </c>
      <c r="G27" s="175">
        <v>8</v>
      </c>
    </row>
    <row r="28" spans="1:7">
      <c r="A28" s="1"/>
      <c r="B28" s="7" t="s">
        <v>231</v>
      </c>
      <c r="C28" s="171">
        <v>2.7777777777777779E-3</v>
      </c>
      <c r="D28" s="172"/>
      <c r="E28" s="172">
        <v>1.736111111111111E-3</v>
      </c>
      <c r="F28" s="172">
        <v>1.2731481481481483E-3</v>
      </c>
      <c r="G28" s="175">
        <v>8</v>
      </c>
    </row>
    <row r="29" spans="1:7">
      <c r="A29" s="1"/>
      <c r="B29" s="7" t="s">
        <v>110</v>
      </c>
      <c r="C29" s="171">
        <v>4.1666666666666666E-3</v>
      </c>
      <c r="D29" s="172"/>
      <c r="E29" s="172">
        <v>1.736111111111111E-3</v>
      </c>
      <c r="F29" s="172">
        <v>1.3310185185185185E-3</v>
      </c>
      <c r="G29" s="175">
        <v>8</v>
      </c>
    </row>
    <row r="30" spans="1:7">
      <c r="A30" s="1"/>
      <c r="B30" s="7" t="s">
        <v>183</v>
      </c>
      <c r="C30" s="171">
        <v>4.1666666666666666E-3</v>
      </c>
      <c r="D30" s="172"/>
      <c r="E30" s="172">
        <v>1.736111111111111E-3</v>
      </c>
      <c r="F30" s="172">
        <v>1.3310185185185185E-3</v>
      </c>
      <c r="G30" s="175">
        <v>8</v>
      </c>
    </row>
    <row r="31" spans="1:7">
      <c r="A31" s="1"/>
      <c r="B31" s="7" t="s">
        <v>184</v>
      </c>
      <c r="C31" s="171">
        <v>4.1666666666666666E-3</v>
      </c>
      <c r="D31" s="172"/>
      <c r="E31" s="172">
        <v>2.0833333333333333E-3</v>
      </c>
      <c r="F31" s="172">
        <v>1.3310185185185185E-3</v>
      </c>
      <c r="G31" s="175">
        <v>8</v>
      </c>
    </row>
    <row r="32" spans="1:7">
      <c r="A32" s="1"/>
      <c r="B32" s="7" t="s">
        <v>108</v>
      </c>
      <c r="C32" s="171">
        <v>4.1666666666666666E-3</v>
      </c>
      <c r="D32" s="172"/>
      <c r="E32" s="172">
        <v>2.0833333333333333E-3</v>
      </c>
      <c r="F32" s="172">
        <v>1.3310185185185185E-3</v>
      </c>
      <c r="G32" s="175">
        <v>8</v>
      </c>
    </row>
    <row r="33" spans="1:7">
      <c r="A33" s="1"/>
      <c r="B33" s="7" t="s">
        <v>111</v>
      </c>
      <c r="C33" s="171">
        <v>4.1666666666666666E-3</v>
      </c>
      <c r="D33" s="172"/>
      <c r="E33" s="172">
        <v>2.0833333333333333E-3</v>
      </c>
      <c r="F33" s="172">
        <v>1.3888888888888889E-3</v>
      </c>
      <c r="G33" s="175">
        <v>8</v>
      </c>
    </row>
    <row r="34" spans="1:7">
      <c r="A34" s="1"/>
      <c r="B34" s="7" t="s">
        <v>185</v>
      </c>
      <c r="C34" s="171">
        <v>4.1666666666666666E-3</v>
      </c>
      <c r="D34" s="172"/>
      <c r="E34" s="172">
        <v>2.0833333333333333E-3</v>
      </c>
      <c r="F34" s="172">
        <v>1.3888888888888889E-3</v>
      </c>
      <c r="G34" s="175">
        <v>8</v>
      </c>
    </row>
    <row r="35" spans="1:7">
      <c r="A35" s="1"/>
      <c r="B35" s="7" t="s">
        <v>243</v>
      </c>
      <c r="C35" s="171">
        <v>4.1666666666666666E-3</v>
      </c>
      <c r="D35" s="172"/>
      <c r="E35" s="172">
        <v>2.4305555555555556E-3</v>
      </c>
      <c r="F35" s="172">
        <v>1.3888888888888889E-3</v>
      </c>
      <c r="G35" s="175">
        <v>6</v>
      </c>
    </row>
    <row r="36" spans="1:7">
      <c r="A36" s="1"/>
      <c r="B36" s="7" t="s">
        <v>232</v>
      </c>
      <c r="C36" s="171">
        <v>4.1666666666666666E-3</v>
      </c>
      <c r="D36" s="172"/>
      <c r="E36" s="172">
        <v>2.4305555555555556E-3</v>
      </c>
      <c r="F36" s="172">
        <v>1.3888888888888889E-3</v>
      </c>
      <c r="G36" s="175">
        <v>6</v>
      </c>
    </row>
    <row r="37" spans="1:7">
      <c r="A37" s="1"/>
      <c r="B37" s="7" t="s">
        <v>227</v>
      </c>
      <c r="C37" s="171">
        <v>4.1666666666666666E-3</v>
      </c>
      <c r="D37" s="172"/>
      <c r="E37" s="172">
        <v>2.7777777777777779E-3</v>
      </c>
      <c r="F37" s="172">
        <v>1.3888888888888889E-3</v>
      </c>
      <c r="G37" s="175">
        <v>6</v>
      </c>
    </row>
    <row r="38" spans="1:7">
      <c r="A38" s="1"/>
      <c r="B38" s="7" t="s">
        <v>48</v>
      </c>
      <c r="C38" s="171"/>
      <c r="D38" s="172"/>
      <c r="E38" s="172"/>
      <c r="F38" s="172"/>
      <c r="G38" s="175">
        <v>1</v>
      </c>
    </row>
    <row r="39" spans="1:7">
      <c r="A39" s="1"/>
      <c r="B39" s="7" t="s">
        <v>229</v>
      </c>
      <c r="C39" s="171">
        <v>2.7777777777777779E-3</v>
      </c>
      <c r="D39" s="172"/>
      <c r="E39" s="172">
        <v>1.3888888888888889E-3</v>
      </c>
      <c r="F39" s="172">
        <v>1.2152777777777778E-3</v>
      </c>
      <c r="G39" s="175">
        <v>8</v>
      </c>
    </row>
    <row r="40" spans="1:7">
      <c r="A40" s="1"/>
      <c r="B40" s="7" t="s">
        <v>244</v>
      </c>
      <c r="C40" s="171">
        <v>2.7777777777777779E-3</v>
      </c>
      <c r="D40" s="172"/>
      <c r="E40" s="172">
        <v>1.736111111111111E-3</v>
      </c>
      <c r="F40" s="172">
        <v>1.2731481481481483E-3</v>
      </c>
      <c r="G40" s="175">
        <v>8</v>
      </c>
    </row>
    <row r="41" spans="1:7">
      <c r="A41" s="1"/>
      <c r="B41" s="7" t="s">
        <v>233</v>
      </c>
      <c r="C41" s="171">
        <v>2.7777777777777779E-3</v>
      </c>
      <c r="D41" s="172"/>
      <c r="E41" s="172">
        <v>1.736111111111111E-3</v>
      </c>
      <c r="F41" s="172">
        <v>1.2731481481481483E-3</v>
      </c>
      <c r="G41" s="175">
        <v>8</v>
      </c>
    </row>
    <row r="42" spans="1:7">
      <c r="A42" s="1"/>
      <c r="B42" s="7" t="s">
        <v>248</v>
      </c>
      <c r="C42" s="171">
        <v>4.1666666666666666E-3</v>
      </c>
      <c r="D42" s="172"/>
      <c r="E42" s="172">
        <v>1.736111111111111E-3</v>
      </c>
      <c r="F42" s="172">
        <v>1.3310185185185185E-3</v>
      </c>
      <c r="G42" s="175">
        <v>8</v>
      </c>
    </row>
    <row r="43" spans="1:7">
      <c r="A43" s="1"/>
      <c r="B43" s="7" t="s">
        <v>234</v>
      </c>
      <c r="C43" s="171">
        <v>4.1666666666666666E-3</v>
      </c>
      <c r="D43" s="172"/>
      <c r="E43" s="172">
        <v>1.736111111111111E-3</v>
      </c>
      <c r="F43" s="172">
        <v>1.3310185185185185E-3</v>
      </c>
      <c r="G43" s="175">
        <v>8</v>
      </c>
    </row>
    <row r="44" spans="1:7">
      <c r="A44" s="1"/>
      <c r="B44" s="7" t="s">
        <v>247</v>
      </c>
      <c r="C44" s="171">
        <v>4.1666666666666666E-3</v>
      </c>
      <c r="D44" s="172"/>
      <c r="E44" s="172">
        <v>2.0833333333333333E-3</v>
      </c>
      <c r="F44" s="172">
        <v>1.3310185185185185E-3</v>
      </c>
      <c r="G44" s="175">
        <v>8</v>
      </c>
    </row>
    <row r="45" spans="1:7">
      <c r="A45" s="1"/>
      <c r="B45" s="7" t="s">
        <v>235</v>
      </c>
      <c r="C45" s="171">
        <v>4.1666666666666666E-3</v>
      </c>
      <c r="D45" s="172"/>
      <c r="E45" s="172">
        <v>2.0833333333333333E-3</v>
      </c>
      <c r="F45" s="172">
        <v>1.3310185185185185E-3</v>
      </c>
      <c r="G45" s="175">
        <v>8</v>
      </c>
    </row>
    <row r="46" spans="1:7">
      <c r="A46" s="1"/>
      <c r="B46" s="7" t="s">
        <v>246</v>
      </c>
      <c r="C46" s="171">
        <v>4.1666666666666666E-3</v>
      </c>
      <c r="D46" s="172"/>
      <c r="E46" s="172">
        <v>2.4305555555555556E-3</v>
      </c>
      <c r="F46" s="172">
        <v>1.3888888888888889E-3</v>
      </c>
      <c r="G46" s="175">
        <v>8</v>
      </c>
    </row>
    <row r="47" spans="1:7">
      <c r="A47" s="1"/>
      <c r="B47" s="7" t="s">
        <v>236</v>
      </c>
      <c r="C47" s="171">
        <v>4.1666666666666666E-3</v>
      </c>
      <c r="D47" s="172"/>
      <c r="E47" s="172">
        <v>2.4305555555555556E-3</v>
      </c>
      <c r="F47" s="172">
        <v>1.3888888888888889E-3</v>
      </c>
      <c r="G47" s="175">
        <v>8</v>
      </c>
    </row>
    <row r="48" spans="1:7">
      <c r="A48" s="1"/>
      <c r="B48" s="7" t="s">
        <v>245</v>
      </c>
      <c r="C48" s="171">
        <v>4.1666666666666666E-3</v>
      </c>
      <c r="D48" s="172"/>
      <c r="E48" s="172">
        <v>2.7777777777777779E-3</v>
      </c>
      <c r="F48" s="172">
        <v>1.3888888888888889E-3</v>
      </c>
      <c r="G48" s="175">
        <v>6</v>
      </c>
    </row>
    <row r="49" spans="1:7">
      <c r="A49" s="1"/>
      <c r="B49" s="7" t="s">
        <v>237</v>
      </c>
      <c r="C49" s="171">
        <v>4.1666666666666666E-3</v>
      </c>
      <c r="D49" s="172"/>
      <c r="E49" s="172">
        <v>2.7777777777777779E-3</v>
      </c>
      <c r="F49" s="172">
        <v>1.3888888888888889E-3</v>
      </c>
      <c r="G49" s="175">
        <v>6</v>
      </c>
    </row>
    <row r="50" spans="1:7">
      <c r="A50" s="1"/>
      <c r="B50" s="7" t="s">
        <v>238</v>
      </c>
      <c r="C50" s="171">
        <v>4.1666666666666666E-3</v>
      </c>
      <c r="D50" s="172"/>
      <c r="E50" s="172">
        <v>3.1249999999999997E-3</v>
      </c>
      <c r="F50" s="172">
        <v>1.3888888888888889E-3</v>
      </c>
      <c r="G50" s="175">
        <v>6</v>
      </c>
    </row>
  </sheetData>
  <sortState ref="A3:O21">
    <sortCondition ref="B3:B21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6</vt:i4>
      </vt:variant>
    </vt:vector>
  </HeadingPairs>
  <TitlesOfParts>
    <vt:vector size="11" baseType="lpstr">
      <vt:lpstr>Entries</vt:lpstr>
      <vt:lpstr>Timetable C-comp</vt:lpstr>
      <vt:lpstr>Medailles</vt:lpstr>
      <vt:lpstr>Panel</vt:lpstr>
      <vt:lpstr>Lijsten</vt:lpstr>
      <vt:lpstr>Entries!Afdrukbereik</vt:lpstr>
      <vt:lpstr>Medailles!Afdrukbereik</vt:lpstr>
      <vt:lpstr>'Timetable C-comp'!Afdrukbereik</vt:lpstr>
      <vt:lpstr>Entries!Afdruktitels</vt:lpstr>
      <vt:lpstr>Categorieen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Weymeersch BVBA</dc:creator>
  <cp:lastModifiedBy>Ans Bocklandt</cp:lastModifiedBy>
  <cp:lastPrinted>2018-02-17T23:48:42Z</cp:lastPrinted>
  <dcterms:created xsi:type="dcterms:W3CDTF">2012-07-03T13:38:44Z</dcterms:created>
  <dcterms:modified xsi:type="dcterms:W3CDTF">2019-01-16T09:57:44Z</dcterms:modified>
</cp:coreProperties>
</file>