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d.docs.live.net/71339f072d5ab7dc/Documenten/KNH/2023/Wedstrijden/"/>
    </mc:Choice>
  </mc:AlternateContent>
  <xr:revisionPtr revIDLastSave="0" documentId="8_{4E53AA7F-69EC-4B26-85A1-7F6E2301A2C1}" xr6:coauthVersionLast="47" xr6:coauthVersionMax="47" xr10:uidLastSave="{00000000-0000-0000-0000-000000000000}"/>
  <bookViews>
    <workbookView xWindow="7815" yWindow="1890" windowWidth="19935" windowHeight="13335" tabRatio="881" xr2:uid="{00000000-000D-0000-FFFF-FFFF00000000}"/>
  </bookViews>
  <sheets>
    <sheet name="Entries" sheetId="62" r:id="rId1"/>
    <sheet name="Lijsten" sheetId="12" state="hidden" r:id="rId2"/>
    <sheet name="Timetable" sheetId="66" state="hidden" r:id="rId3"/>
    <sheet name="Timetable Indicatief" sheetId="76" state="hidden" r:id="rId4"/>
    <sheet name="Invoices" sheetId="75" state="hidden" r:id="rId5"/>
  </sheets>
  <definedNames>
    <definedName name="_xlnm._FilterDatabase" localSheetId="0" hidden="1">Entries!$A$1:$F$166</definedName>
    <definedName name="_xlnm._FilterDatabase" localSheetId="2" hidden="1">Timetable!$C$1:$I$5</definedName>
    <definedName name="_xlnm._FilterDatabase" localSheetId="3" hidden="1">'Timetable Indicatief'!$C$1:$I$5</definedName>
    <definedName name="_xlnm.Print_Area" localSheetId="0">Entries!$A$1:$E$166</definedName>
    <definedName name="_xlnm.Print_Area" localSheetId="2">Timetable!$C$1:$I$61</definedName>
    <definedName name="_xlnm.Print_Area" localSheetId="3">'Timetable Indicatief'!$C$1:$I$158</definedName>
    <definedName name="_xlnm.Print_Titles" localSheetId="0">Entries!$1:$6</definedName>
    <definedName name="Categorieen">Lijsten!$D$3:$D$31</definedName>
    <definedName name="Competitiondate">Entries!#REF!</definedName>
    <definedName name="Entries">Entries!$B$7:$B$166</definedName>
    <definedName name="ParametersB">Lijsten!$A$23:$G$51</definedName>
    <definedName name="Program">Lijsten!#REF!</definedName>
    <definedName name="Resurfacingornot">Lijsten!#REF!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6" i="62" l="1"/>
  <c r="C165" i="62"/>
  <c r="C164" i="62"/>
  <c r="C163" i="62"/>
  <c r="C162" i="62"/>
  <c r="C161" i="62"/>
  <c r="C160" i="62"/>
  <c r="C159" i="62"/>
  <c r="C158" i="62"/>
  <c r="C157" i="62"/>
  <c r="C156" i="62"/>
  <c r="C155" i="62"/>
  <c r="C154" i="62"/>
  <c r="C153" i="62"/>
  <c r="C152" i="62"/>
  <c r="C151" i="62"/>
  <c r="C150" i="62"/>
  <c r="C149" i="62"/>
  <c r="C148" i="62"/>
  <c r="C147" i="62"/>
  <c r="C146" i="62"/>
  <c r="C145" i="62"/>
  <c r="C144" i="62"/>
  <c r="C143" i="62"/>
  <c r="C142" i="62"/>
  <c r="C141" i="62"/>
  <c r="C140" i="62"/>
  <c r="C139" i="62"/>
  <c r="C138" i="62"/>
  <c r="C137" i="62"/>
  <c r="C136" i="62"/>
  <c r="C135" i="62"/>
  <c r="C134" i="62"/>
  <c r="C133" i="62"/>
  <c r="C132" i="62"/>
  <c r="C131" i="62"/>
  <c r="C130" i="62"/>
  <c r="C129" i="62"/>
  <c r="C128" i="62"/>
  <c r="C127" i="62"/>
  <c r="C126" i="62"/>
  <c r="C125" i="62"/>
  <c r="C124" i="62"/>
  <c r="C123" i="62"/>
  <c r="C122" i="62"/>
  <c r="C121" i="62"/>
  <c r="C120" i="62"/>
  <c r="C119" i="62"/>
  <c r="C118" i="62"/>
  <c r="C117" i="62"/>
  <c r="C116" i="62"/>
  <c r="C115" i="62"/>
  <c r="C114" i="62"/>
  <c r="C113" i="62"/>
  <c r="C112" i="62"/>
  <c r="C111" i="62"/>
  <c r="C110" i="62"/>
  <c r="C109" i="62"/>
  <c r="C108" i="62"/>
  <c r="C107" i="62"/>
  <c r="C106" i="62"/>
  <c r="C105" i="62"/>
  <c r="C104" i="62"/>
  <c r="C103" i="62"/>
  <c r="C102" i="62"/>
  <c r="C101" i="62"/>
  <c r="C100" i="62"/>
  <c r="C99" i="62"/>
  <c r="C98" i="62"/>
  <c r="C97" i="62"/>
  <c r="C96" i="62"/>
  <c r="C95" i="62"/>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N22" i="75" l="1"/>
  <c r="N21" i="75"/>
  <c r="K53" i="76" l="1"/>
  <c r="H53" i="76" s="1"/>
  <c r="M53" i="76" s="1"/>
  <c r="K41" i="76"/>
  <c r="H41" i="76" s="1"/>
  <c r="M41" i="76" s="1"/>
  <c r="K39" i="76"/>
  <c r="H39" i="76"/>
  <c r="M39" i="76" s="1"/>
  <c r="H29" i="76"/>
  <c r="M29" i="76" s="1"/>
  <c r="H27" i="76"/>
  <c r="M27" i="76" s="1"/>
  <c r="H21" i="76"/>
  <c r="M21" i="76" s="1"/>
  <c r="H19" i="76"/>
  <c r="M19" i="76" s="1"/>
  <c r="C19" i="76"/>
  <c r="H13" i="76"/>
  <c r="M13" i="76" s="1"/>
  <c r="H9" i="76"/>
  <c r="M9" i="76" s="1"/>
  <c r="H7" i="76"/>
  <c r="C7" i="76"/>
  <c r="C3" i="76"/>
  <c r="C2" i="76"/>
  <c r="N20" i="75"/>
  <c r="D19" i="76" l="1"/>
  <c r="C21" i="76" s="1"/>
  <c r="D21" i="76" s="1"/>
  <c r="C23" i="76" s="1"/>
  <c r="M7" i="76"/>
  <c r="D7" i="76" s="1"/>
  <c r="C9" i="76" s="1"/>
  <c r="D9" i="76" s="1"/>
  <c r="C11" i="76" s="1"/>
  <c r="C7" i="66" l="1"/>
  <c r="N19" i="75" l="1"/>
  <c r="N15" i="75"/>
  <c r="N14" i="75"/>
  <c r="N13" i="75"/>
  <c r="N12" i="75"/>
  <c r="N4" i="75"/>
  <c r="N5" i="75"/>
  <c r="N6" i="75"/>
  <c r="N7" i="75"/>
  <c r="N8" i="75"/>
  <c r="N9" i="75"/>
  <c r="N10" i="75"/>
  <c r="N11" i="75"/>
  <c r="N16" i="75"/>
  <c r="N18" i="75"/>
  <c r="N17" i="75"/>
  <c r="N23" i="75"/>
  <c r="N3" i="75"/>
  <c r="C3" i="66"/>
  <c r="C2" i="66"/>
  <c r="C19" i="62" l="1"/>
  <c r="C72" i="62"/>
  <c r="C56" i="62"/>
  <c r="C73" i="62"/>
  <c r="C65" i="62"/>
  <c r="C67" i="62"/>
  <c r="C58" i="62"/>
  <c r="C76" i="62"/>
  <c r="C57" i="62"/>
  <c r="C66" i="62"/>
  <c r="C80" i="62"/>
  <c r="C83" i="62"/>
  <c r="C64" i="62"/>
  <c r="C94" i="62"/>
  <c r="C89" i="62"/>
  <c r="C92" i="62"/>
  <c r="C53" i="62"/>
  <c r="C54" i="62"/>
  <c r="C79" i="62"/>
  <c r="C88" i="62"/>
  <c r="C55" i="62"/>
  <c r="C93" i="62"/>
  <c r="C41" i="62"/>
  <c r="C52" i="62"/>
  <c r="C81" i="62"/>
  <c r="C68" i="62"/>
  <c r="C48" i="62"/>
  <c r="C49" i="62"/>
  <c r="C87" i="62"/>
  <c r="C74" i="62"/>
  <c r="C85" i="62"/>
  <c r="C50" i="62"/>
  <c r="C90" i="62"/>
  <c r="C59" i="62"/>
  <c r="C75" i="62"/>
  <c r="C86" i="62"/>
  <c r="C46" i="62"/>
  <c r="C42" i="62"/>
  <c r="C51" i="62"/>
  <c r="C70" i="62"/>
  <c r="C40" i="62"/>
  <c r="C35" i="62"/>
  <c r="C63" i="62"/>
  <c r="C47" i="62"/>
  <c r="C37" i="62"/>
  <c r="C36" i="62"/>
  <c r="C20" i="62"/>
  <c r="C34" i="62"/>
  <c r="C33" i="62"/>
  <c r="C15" i="62"/>
  <c r="C38" i="62"/>
  <c r="C12" i="62"/>
  <c r="C14" i="62"/>
  <c r="C23" i="62"/>
  <c r="C29" i="62"/>
  <c r="C30" i="62"/>
  <c r="C28" i="62"/>
  <c r="C22" i="62"/>
  <c r="C18" i="62"/>
  <c r="C13" i="62"/>
  <c r="C7" i="62"/>
  <c r="C24" i="62"/>
  <c r="C27" i="62"/>
  <c r="C39" i="62"/>
  <c r="C21" i="62"/>
  <c r="C26" i="62"/>
  <c r="C31" i="62"/>
  <c r="C78" i="62"/>
  <c r="C71" i="62"/>
  <c r="C10" i="62"/>
  <c r="C77" i="62"/>
  <c r="C91" i="62"/>
  <c r="C9" i="62"/>
  <c r="C8" i="62"/>
  <c r="C11" i="62"/>
  <c r="C84" i="62"/>
  <c r="C69" i="62"/>
  <c r="C82" i="62"/>
  <c r="C32" i="62"/>
  <c r="C17" i="62"/>
  <c r="C16" i="62"/>
  <c r="C25" i="62"/>
  <c r="C62" i="62"/>
  <c r="C44" i="62"/>
  <c r="C45" i="62"/>
  <c r="C43" i="62"/>
  <c r="C61" i="62"/>
  <c r="C60" i="62"/>
  <c r="C16" i="75" l="1"/>
  <c r="K57" i="76"/>
  <c r="H57" i="76" s="1"/>
  <c r="M57" i="76" s="1"/>
  <c r="K61" i="76"/>
  <c r="H61" i="76" s="1"/>
  <c r="M61" i="76" s="1"/>
  <c r="K103" i="76"/>
  <c r="H103" i="76" s="1"/>
  <c r="M103" i="76" s="1"/>
  <c r="K21" i="66"/>
  <c r="H21" i="66" s="1"/>
  <c r="M21" i="66" s="1"/>
  <c r="K11" i="76"/>
  <c r="H11" i="76" s="1"/>
  <c r="K93" i="76"/>
  <c r="H93" i="76" s="1"/>
  <c r="M93" i="76" s="1"/>
  <c r="K7" i="66"/>
  <c r="H7" i="66" s="1"/>
  <c r="K71" i="76"/>
  <c r="H71" i="76" s="1"/>
  <c r="M71" i="76" s="1"/>
  <c r="K121" i="76"/>
  <c r="H121" i="76" s="1"/>
  <c r="M121" i="76" s="1"/>
  <c r="K145" i="76"/>
  <c r="H145" i="76" s="1"/>
  <c r="M145" i="76" s="1"/>
  <c r="K43" i="76"/>
  <c r="H43" i="76" s="1"/>
  <c r="M43" i="76" s="1"/>
  <c r="K127" i="76"/>
  <c r="H127" i="76" s="1"/>
  <c r="M127" i="76" s="1"/>
  <c r="K153" i="76"/>
  <c r="H153" i="76" s="1"/>
  <c r="M153" i="76" s="1"/>
  <c r="K141" i="76"/>
  <c r="H141" i="76" s="1"/>
  <c r="M141" i="76" s="1"/>
  <c r="K9" i="66"/>
  <c r="H9" i="66" s="1"/>
  <c r="M9" i="66" s="1"/>
  <c r="K83" i="76"/>
  <c r="H83" i="76" s="1"/>
  <c r="M83" i="76" s="1"/>
  <c r="K119" i="76"/>
  <c r="H119" i="76" s="1"/>
  <c r="M119" i="76" s="1"/>
  <c r="K31" i="76"/>
  <c r="H31" i="76" s="1"/>
  <c r="M31" i="76" s="1"/>
  <c r="K125" i="76"/>
  <c r="H125" i="76" s="1"/>
  <c r="M125" i="76" s="1"/>
  <c r="K17" i="76"/>
  <c r="H17" i="76" s="1"/>
  <c r="M17" i="76" s="1"/>
  <c r="K107" i="76"/>
  <c r="H107" i="76" s="1"/>
  <c r="M107" i="76" s="1"/>
  <c r="K143" i="76"/>
  <c r="H143" i="76" s="1"/>
  <c r="M143" i="76" s="1"/>
  <c r="K73" i="76"/>
  <c r="H73" i="76" s="1"/>
  <c r="M73" i="76" s="1"/>
  <c r="K47" i="76"/>
  <c r="H47" i="76" s="1"/>
  <c r="M47" i="76" s="1"/>
  <c r="K75" i="76"/>
  <c r="H75" i="76" s="1"/>
  <c r="M75" i="76" s="1"/>
  <c r="K91" i="76"/>
  <c r="H91" i="76" s="1"/>
  <c r="M91" i="76" s="1"/>
  <c r="K157" i="76"/>
  <c r="H157" i="76" s="1"/>
  <c r="M157" i="76" s="1"/>
  <c r="K115" i="76"/>
  <c r="H115" i="76" s="1"/>
  <c r="M115" i="76" s="1"/>
  <c r="K85" i="76"/>
  <c r="H85" i="76" s="1"/>
  <c r="M85" i="76" s="1"/>
  <c r="K69" i="76"/>
  <c r="H69" i="76" s="1"/>
  <c r="M69" i="76" s="1"/>
  <c r="K133" i="76"/>
  <c r="H133" i="76" s="1"/>
  <c r="M133" i="76" s="1"/>
  <c r="K35" i="76"/>
  <c r="H35" i="76" s="1"/>
  <c r="M35" i="76" s="1"/>
  <c r="K137" i="76"/>
  <c r="H137" i="76" s="1"/>
  <c r="M137" i="76" s="1"/>
  <c r="K65" i="76"/>
  <c r="H65" i="76" s="1"/>
  <c r="M65" i="76" s="1"/>
  <c r="K63" i="76"/>
  <c r="H63" i="76" s="1"/>
  <c r="M63" i="76" s="1"/>
  <c r="K117" i="76"/>
  <c r="H117" i="76" s="1"/>
  <c r="M117" i="76" s="1"/>
  <c r="K105" i="76"/>
  <c r="H105" i="76" s="1"/>
  <c r="M105" i="76" s="1"/>
  <c r="K77" i="76"/>
  <c r="H77" i="76" s="1"/>
  <c r="M77" i="76" s="1"/>
  <c r="K45" i="76"/>
  <c r="H45" i="76" s="1"/>
  <c r="M45" i="76" s="1"/>
  <c r="K123" i="76"/>
  <c r="H123" i="76" s="1"/>
  <c r="M123" i="76" s="1"/>
  <c r="K129" i="76"/>
  <c r="H129" i="76" s="1"/>
  <c r="M129" i="76" s="1"/>
  <c r="K151" i="76"/>
  <c r="H151" i="76" s="1"/>
  <c r="M151" i="76" s="1"/>
  <c r="K37" i="76"/>
  <c r="H37" i="76" s="1"/>
  <c r="M37" i="76" s="1"/>
  <c r="K33" i="76"/>
  <c r="H33" i="76" s="1"/>
  <c r="M33" i="76" s="1"/>
  <c r="K79" i="76"/>
  <c r="H79" i="76" s="1"/>
  <c r="M79" i="76" s="1"/>
  <c r="K97" i="76"/>
  <c r="H97" i="76" s="1"/>
  <c r="M97" i="76" s="1"/>
  <c r="K55" i="76"/>
  <c r="H55" i="76" s="1"/>
  <c r="M55" i="76" s="1"/>
  <c r="K155" i="76"/>
  <c r="H155" i="76" s="1"/>
  <c r="M155" i="76" s="1"/>
  <c r="K95" i="76"/>
  <c r="H95" i="76" s="1"/>
  <c r="M95" i="76" s="1"/>
  <c r="K109" i="76"/>
  <c r="H109" i="76" s="1"/>
  <c r="M109" i="76" s="1"/>
  <c r="K131" i="76"/>
  <c r="H131" i="76" s="1"/>
  <c r="M131" i="76" s="1"/>
  <c r="K149" i="76"/>
  <c r="H149" i="76" s="1"/>
  <c r="M149" i="76" s="1"/>
  <c r="K147" i="76"/>
  <c r="H147" i="76" s="1"/>
  <c r="M147" i="76" s="1"/>
  <c r="K59" i="76"/>
  <c r="H59" i="76" s="1"/>
  <c r="M59" i="76" s="1"/>
  <c r="K87" i="76"/>
  <c r="H87" i="76" s="1"/>
  <c r="M87" i="76" s="1"/>
  <c r="K25" i="76"/>
  <c r="H25" i="76" s="1"/>
  <c r="M25" i="76" s="1"/>
  <c r="K135" i="76"/>
  <c r="H135" i="76" s="1"/>
  <c r="M135" i="76" s="1"/>
  <c r="K23" i="76"/>
  <c r="H23" i="76" s="1"/>
  <c r="K81" i="76"/>
  <c r="H81" i="76" s="1"/>
  <c r="M81" i="76" s="1"/>
  <c r="K101" i="76"/>
  <c r="H101" i="76" s="1"/>
  <c r="M101" i="76" s="1"/>
  <c r="K139" i="76"/>
  <c r="H139" i="76" s="1"/>
  <c r="M139" i="76" s="1"/>
  <c r="K67" i="76"/>
  <c r="H67" i="76" s="1"/>
  <c r="M67" i="76" s="1"/>
  <c r="K99" i="76"/>
  <c r="H99" i="76" s="1"/>
  <c r="M99" i="76" s="1"/>
  <c r="K113" i="76"/>
  <c r="H113" i="76" s="1"/>
  <c r="M113" i="76" s="1"/>
  <c r="K15" i="76"/>
  <c r="H15" i="76" s="1"/>
  <c r="M15" i="76" s="1"/>
  <c r="K49" i="76"/>
  <c r="H49" i="76" s="1"/>
  <c r="M49" i="76" s="1"/>
  <c r="K111" i="76"/>
  <c r="H111" i="76" s="1"/>
  <c r="M111" i="76" s="1"/>
  <c r="K51" i="76"/>
  <c r="H51" i="76" s="1"/>
  <c r="M51" i="76" s="1"/>
  <c r="K89" i="76"/>
  <c r="H89" i="76" s="1"/>
  <c r="M89" i="76" s="1"/>
  <c r="K91" i="66"/>
  <c r="H91" i="66" s="1"/>
  <c r="M91" i="66" s="1"/>
  <c r="K141" i="66"/>
  <c r="H141" i="66" s="1"/>
  <c r="M141" i="66" s="1"/>
  <c r="K63" i="66"/>
  <c r="H63" i="66" s="1"/>
  <c r="M63" i="66" s="1"/>
  <c r="K37" i="66"/>
  <c r="H37" i="66" s="1"/>
  <c r="M37" i="66" s="1"/>
  <c r="K85" i="66"/>
  <c r="H85" i="66" s="1"/>
  <c r="M85" i="66" s="1"/>
  <c r="K109" i="66"/>
  <c r="H109" i="66" s="1"/>
  <c r="M109" i="66" s="1"/>
  <c r="K99" i="66"/>
  <c r="H99" i="66" s="1"/>
  <c r="M99" i="66" s="1"/>
  <c r="K49" i="66"/>
  <c r="H49" i="66" s="1"/>
  <c r="M49" i="66" s="1"/>
  <c r="K69" i="66"/>
  <c r="H69" i="66" s="1"/>
  <c r="M69" i="66" s="1"/>
  <c r="K149" i="66"/>
  <c r="H149" i="66" s="1"/>
  <c r="M149" i="66" s="1"/>
  <c r="K93" i="66"/>
  <c r="H93" i="66" s="1"/>
  <c r="M93" i="66" s="1"/>
  <c r="K151" i="66"/>
  <c r="H151" i="66" s="1"/>
  <c r="M151" i="66" s="1"/>
  <c r="K65" i="66"/>
  <c r="H65" i="66" s="1"/>
  <c r="M65" i="66" s="1"/>
  <c r="K153" i="66"/>
  <c r="H153" i="66" s="1"/>
  <c r="M153" i="66" s="1"/>
  <c r="K77" i="66"/>
  <c r="H77" i="66" s="1"/>
  <c r="M77" i="66" s="1"/>
  <c r="K67" i="66"/>
  <c r="H67" i="66" s="1"/>
  <c r="M67" i="66" s="1"/>
  <c r="K19" i="66"/>
  <c r="H19" i="66" s="1"/>
  <c r="M19" i="66" s="1"/>
  <c r="K81" i="66"/>
  <c r="H81" i="66" s="1"/>
  <c r="M81" i="66" s="1"/>
  <c r="K17" i="66"/>
  <c r="H17" i="66" s="1"/>
  <c r="M17" i="66" s="1"/>
  <c r="K103" i="66"/>
  <c r="H103" i="66" s="1"/>
  <c r="M103" i="66" s="1"/>
  <c r="K31" i="66"/>
  <c r="H31" i="66" s="1"/>
  <c r="M31" i="66" s="1"/>
  <c r="K75" i="66"/>
  <c r="H75" i="66" s="1"/>
  <c r="M75" i="66" s="1"/>
  <c r="K83" i="66"/>
  <c r="H83" i="66" s="1"/>
  <c r="M83" i="66" s="1"/>
  <c r="K87" i="66"/>
  <c r="H87" i="66" s="1"/>
  <c r="M87" i="66" s="1"/>
  <c r="K89" i="66"/>
  <c r="H89" i="66" s="1"/>
  <c r="M89" i="66" s="1"/>
  <c r="K33" i="66"/>
  <c r="H33" i="66" s="1"/>
  <c r="M33" i="66" s="1"/>
  <c r="K101" i="66"/>
  <c r="H101" i="66" s="1"/>
  <c r="M101" i="66" s="1"/>
  <c r="K59" i="66"/>
  <c r="H59" i="66" s="1"/>
  <c r="M59" i="66" s="1"/>
  <c r="K41" i="66"/>
  <c r="H41" i="66" s="1"/>
  <c r="M41" i="66" s="1"/>
  <c r="K95" i="66"/>
  <c r="H95" i="66" s="1"/>
  <c r="M95" i="66" s="1"/>
  <c r="K97" i="66"/>
  <c r="H97" i="66" s="1"/>
  <c r="M97" i="66" s="1"/>
  <c r="K53" i="66"/>
  <c r="H53" i="66" s="1"/>
  <c r="M53" i="66" s="1"/>
  <c r="K127" i="66"/>
  <c r="H127" i="66" s="1"/>
  <c r="M127" i="66" s="1"/>
  <c r="K119" i="66"/>
  <c r="H119" i="66" s="1"/>
  <c r="M119" i="66" s="1"/>
  <c r="K15" i="66"/>
  <c r="H15" i="66" s="1"/>
  <c r="M15" i="66" s="1"/>
  <c r="K113" i="66"/>
  <c r="H113" i="66" s="1"/>
  <c r="M113" i="66" s="1"/>
  <c r="K29" i="66"/>
  <c r="H29" i="66" s="1"/>
  <c r="M29" i="66" s="1"/>
  <c r="K105" i="66"/>
  <c r="H105" i="66" s="1"/>
  <c r="M105" i="66" s="1"/>
  <c r="K125" i="66"/>
  <c r="H125" i="66" s="1"/>
  <c r="M125" i="66" s="1"/>
  <c r="K107" i="66"/>
  <c r="H107" i="66" s="1"/>
  <c r="M107" i="66" s="1"/>
  <c r="K13" i="66"/>
  <c r="H13" i="66" s="1"/>
  <c r="M13" i="66" s="1"/>
  <c r="K51" i="66"/>
  <c r="H51" i="66" s="1"/>
  <c r="M51" i="66" s="1"/>
  <c r="K129" i="66"/>
  <c r="H129" i="66" s="1"/>
  <c r="M129" i="66" s="1"/>
  <c r="K47" i="66"/>
  <c r="H47" i="66" s="1"/>
  <c r="M47" i="66" s="1"/>
  <c r="K121" i="66"/>
  <c r="H121" i="66" s="1"/>
  <c r="M121" i="66" s="1"/>
  <c r="K39" i="66"/>
  <c r="H39" i="66" s="1"/>
  <c r="K115" i="66"/>
  <c r="H115" i="66" s="1"/>
  <c r="M115" i="66" s="1"/>
  <c r="K143" i="66"/>
  <c r="H143" i="66" s="1"/>
  <c r="M143" i="66" s="1"/>
  <c r="K117" i="66"/>
  <c r="H117" i="66" s="1"/>
  <c r="M117" i="66" s="1"/>
  <c r="K23" i="66"/>
  <c r="H23" i="66" s="1"/>
  <c r="M23" i="66" s="1"/>
  <c r="K11" i="66"/>
  <c r="H11" i="66" s="1"/>
  <c r="M11" i="66" s="1"/>
  <c r="K137" i="66"/>
  <c r="H137" i="66" s="1"/>
  <c r="M137" i="66" s="1"/>
  <c r="K79" i="66"/>
  <c r="H79" i="66" s="1"/>
  <c r="M79" i="66" s="1"/>
  <c r="K27" i="66"/>
  <c r="H27" i="66" s="1"/>
  <c r="M27" i="66" s="1"/>
  <c r="K131" i="66"/>
  <c r="H131" i="66" s="1"/>
  <c r="M131" i="66" s="1"/>
  <c r="K61" i="66"/>
  <c r="H61" i="66" s="1"/>
  <c r="M61" i="66" s="1"/>
  <c r="K123" i="66"/>
  <c r="H123" i="66" s="1"/>
  <c r="M123" i="66" s="1"/>
  <c r="K73" i="66"/>
  <c r="H73" i="66" s="1"/>
  <c r="M73" i="66" s="1"/>
  <c r="K135" i="66"/>
  <c r="H135" i="66" s="1"/>
  <c r="M135" i="66" s="1"/>
  <c r="K45" i="66"/>
  <c r="H45" i="66" s="1"/>
  <c r="M45" i="66" s="1"/>
  <c r="K25" i="66"/>
  <c r="H25" i="66" s="1"/>
  <c r="M25" i="66" s="1"/>
  <c r="K147" i="66"/>
  <c r="H147" i="66" s="1"/>
  <c r="M147" i="66" s="1"/>
  <c r="K111" i="66"/>
  <c r="H111" i="66" s="1"/>
  <c r="M111" i="66" s="1"/>
  <c r="K35" i="66"/>
  <c r="H35" i="66" s="1"/>
  <c r="M35" i="66" s="1"/>
  <c r="K139" i="66"/>
  <c r="H139" i="66" s="1"/>
  <c r="M139" i="66" s="1"/>
  <c r="K71" i="66"/>
  <c r="H71" i="66" s="1"/>
  <c r="M71" i="66" s="1"/>
  <c r="K133" i="66"/>
  <c r="H133" i="66" s="1"/>
  <c r="M133" i="66" s="1"/>
  <c r="K43" i="66"/>
  <c r="H43" i="66" s="1"/>
  <c r="M43" i="66" s="1"/>
  <c r="K145" i="66"/>
  <c r="H145" i="66" s="1"/>
  <c r="M145" i="66" s="1"/>
  <c r="K55" i="66"/>
  <c r="H55" i="66" s="1"/>
  <c r="M55" i="66" s="1"/>
  <c r="K57" i="66"/>
  <c r="H57" i="66" s="1"/>
  <c r="M57" i="66" s="1"/>
  <c r="K155" i="66"/>
  <c r="H155" i="66" s="1"/>
  <c r="M155" i="66" s="1"/>
  <c r="K157" i="66"/>
  <c r="H157" i="66" s="1"/>
  <c r="M157" i="66" s="1"/>
  <c r="K23" i="75"/>
  <c r="D15" i="75"/>
  <c r="J16" i="75"/>
  <c r="D16" i="75"/>
  <c r="Q13" i="75"/>
  <c r="K10" i="75"/>
  <c r="Q6" i="75"/>
  <c r="E8" i="75"/>
  <c r="C10" i="75"/>
  <c r="F23" i="75"/>
  <c r="E7" i="75"/>
  <c r="F9" i="75"/>
  <c r="F7" i="75"/>
  <c r="D10" i="75"/>
  <c r="I18" i="75"/>
  <c r="J17" i="75"/>
  <c r="E15" i="75"/>
  <c r="D3" i="75"/>
  <c r="Q11" i="75"/>
  <c r="J15" i="75"/>
  <c r="F5" i="75"/>
  <c r="J10" i="75"/>
  <c r="I7" i="75"/>
  <c r="C18" i="75"/>
  <c r="C17" i="75"/>
  <c r="C4" i="75"/>
  <c r="J14" i="75"/>
  <c r="F16" i="75"/>
  <c r="E11" i="75"/>
  <c r="Q4" i="75"/>
  <c r="J4" i="75"/>
  <c r="D11" i="75"/>
  <c r="C19" i="75"/>
  <c r="F17" i="75"/>
  <c r="Q23" i="75"/>
  <c r="E17" i="75"/>
  <c r="K4" i="75"/>
  <c r="K11" i="75"/>
  <c r="Q17" i="75"/>
  <c r="I9" i="75"/>
  <c r="Q16" i="75"/>
  <c r="J23" i="75"/>
  <c r="D14" i="75"/>
  <c r="F15" i="75"/>
  <c r="I4" i="75"/>
  <c r="E6" i="75"/>
  <c r="F13" i="75"/>
  <c r="K14" i="75"/>
  <c r="K5" i="75"/>
  <c r="C15" i="75"/>
  <c r="Q10" i="75"/>
  <c r="J3" i="75"/>
  <c r="J19" i="75"/>
  <c r="D6" i="75"/>
  <c r="K9" i="75"/>
  <c r="Q19" i="75"/>
  <c r="E19" i="75"/>
  <c r="I19" i="75"/>
  <c r="K7" i="75"/>
  <c r="D18" i="75"/>
  <c r="E18" i="75"/>
  <c r="Q3" i="75"/>
  <c r="J5" i="75"/>
  <c r="C9" i="75"/>
  <c r="D5" i="75"/>
  <c r="I15" i="75"/>
  <c r="I17" i="75"/>
  <c r="F14" i="75"/>
  <c r="C23" i="75"/>
  <c r="E4" i="75"/>
  <c r="I13" i="75"/>
  <c r="I16" i="75"/>
  <c r="K15" i="75"/>
  <c r="K17" i="75" l="1"/>
  <c r="L17" i="75" s="1"/>
  <c r="F11" i="75"/>
  <c r="J6" i="75"/>
  <c r="D17" i="75"/>
  <c r="G17" i="75" s="1"/>
  <c r="F12" i="75"/>
  <c r="K18" i="75"/>
  <c r="E13" i="75"/>
  <c r="D19" i="75"/>
  <c r="I5" i="75"/>
  <c r="L5" i="75" s="1"/>
  <c r="D4" i="75"/>
  <c r="C5" i="75"/>
  <c r="K6" i="75"/>
  <c r="D13" i="75"/>
  <c r="Q15" i="75"/>
  <c r="D9" i="75"/>
  <c r="I10" i="75"/>
  <c r="L10" i="75" s="1"/>
  <c r="D7" i="75"/>
  <c r="Q14" i="75"/>
  <c r="I11" i="75"/>
  <c r="K8" i="75"/>
  <c r="I23" i="75"/>
  <c r="L23" i="75" s="1"/>
  <c r="C13" i="75"/>
  <c r="E10" i="75"/>
  <c r="F8" i="75"/>
  <c r="C7" i="75"/>
  <c r="K12" i="75"/>
  <c r="K13" i="75"/>
  <c r="E16" i="75"/>
  <c r="G16" i="75" s="1"/>
  <c r="I14" i="75"/>
  <c r="L14" i="75" s="1"/>
  <c r="J18" i="75"/>
  <c r="F18" i="75"/>
  <c r="G18" i="75" s="1"/>
  <c r="F3" i="75"/>
  <c r="E5" i="75"/>
  <c r="E3" i="75"/>
  <c r="K19" i="75"/>
  <c r="L19" i="75" s="1"/>
  <c r="I6" i="75"/>
  <c r="C14" i="75"/>
  <c r="Q9" i="75"/>
  <c r="E12" i="75"/>
  <c r="C12" i="75"/>
  <c r="K16" i="75"/>
  <c r="L16" i="75" s="1"/>
  <c r="I12" i="75"/>
  <c r="Q12" i="75"/>
  <c r="F19" i="75"/>
  <c r="Q18" i="75"/>
  <c r="I8" i="75"/>
  <c r="J8" i="75"/>
  <c r="C8" i="75"/>
  <c r="J12" i="75"/>
  <c r="E14" i="75"/>
  <c r="J11" i="75"/>
  <c r="D23" i="75"/>
  <c r="F10" i="75"/>
  <c r="K3" i="75"/>
  <c r="F4" i="75"/>
  <c r="Q8" i="75"/>
  <c r="C3" i="75"/>
  <c r="I3" i="75"/>
  <c r="C6" i="75"/>
  <c r="J9" i="75"/>
  <c r="L9" i="75" s="1"/>
  <c r="D8" i="75"/>
  <c r="F6" i="75"/>
  <c r="Q7" i="75"/>
  <c r="E9" i="75"/>
  <c r="E23" i="75"/>
  <c r="J7" i="75"/>
  <c r="L7" i="75" s="1"/>
  <c r="C11" i="75"/>
  <c r="Q5" i="75"/>
  <c r="J13" i="75"/>
  <c r="D12" i="75"/>
  <c r="M39" i="66"/>
  <c r="A4" i="66"/>
  <c r="J21" i="75"/>
  <c r="C22" i="75"/>
  <c r="F22" i="75"/>
  <c r="J22" i="75"/>
  <c r="E21" i="75"/>
  <c r="D21" i="75"/>
  <c r="D22" i="75"/>
  <c r="K21" i="75"/>
  <c r="I21" i="75"/>
  <c r="E22" i="75"/>
  <c r="F21" i="75"/>
  <c r="Q21" i="75"/>
  <c r="C21" i="75"/>
  <c r="K22" i="75"/>
  <c r="I22" i="75"/>
  <c r="Q22" i="75"/>
  <c r="M11" i="76"/>
  <c r="D11" i="76" s="1"/>
  <c r="C13" i="76" s="1"/>
  <c r="D13" i="76" s="1"/>
  <c r="C15" i="76" s="1"/>
  <c r="D15" i="76" s="1"/>
  <c r="C17" i="76" s="1"/>
  <c r="D17" i="76" s="1"/>
  <c r="A2" i="76"/>
  <c r="A3" i="76"/>
  <c r="A4" i="76"/>
  <c r="M23" i="76"/>
  <c r="D23" i="76" s="1"/>
  <c r="C25" i="76" s="1"/>
  <c r="D25" i="76" s="1"/>
  <c r="C27" i="76" s="1"/>
  <c r="D27" i="76" s="1"/>
  <c r="C29" i="76" s="1"/>
  <c r="D29" i="76" s="1"/>
  <c r="C31" i="76" s="1"/>
  <c r="D31" i="76" s="1"/>
  <c r="C33" i="76" s="1"/>
  <c r="D33" i="76" s="1"/>
  <c r="C35" i="76" s="1"/>
  <c r="D35" i="76" s="1"/>
  <c r="C37" i="76" s="1"/>
  <c r="D37" i="76" s="1"/>
  <c r="C39" i="76" s="1"/>
  <c r="D39" i="76" s="1"/>
  <c r="C41" i="76" s="1"/>
  <c r="D41" i="76" s="1"/>
  <c r="C43" i="76" s="1"/>
  <c r="D43" i="76" s="1"/>
  <c r="C45" i="76" s="1"/>
  <c r="D45" i="76" s="1"/>
  <c r="C47" i="76" s="1"/>
  <c r="D47" i="76" s="1"/>
  <c r="C49" i="76" s="1"/>
  <c r="D49" i="76" s="1"/>
  <c r="C51" i="76" s="1"/>
  <c r="D51" i="76" s="1"/>
  <c r="C53" i="76" s="1"/>
  <c r="D53" i="76" s="1"/>
  <c r="C55" i="76" s="1"/>
  <c r="D55" i="76" s="1"/>
  <c r="C57" i="76" s="1"/>
  <c r="D57" i="76" s="1"/>
  <c r="C59" i="76" s="1"/>
  <c r="D59" i="76" s="1"/>
  <c r="C61" i="76" s="1"/>
  <c r="D61" i="76" s="1"/>
  <c r="C63" i="76" s="1"/>
  <c r="D63" i="76" s="1"/>
  <c r="C65" i="76" s="1"/>
  <c r="D65" i="76" s="1"/>
  <c r="C67" i="76" s="1"/>
  <c r="D67" i="76" s="1"/>
  <c r="C69" i="76" s="1"/>
  <c r="D69" i="76" s="1"/>
  <c r="C71" i="76" s="1"/>
  <c r="D71" i="76" s="1"/>
  <c r="C73" i="76" s="1"/>
  <c r="D73" i="76" s="1"/>
  <c r="C75" i="76" s="1"/>
  <c r="D75" i="76" s="1"/>
  <c r="C77" i="76" s="1"/>
  <c r="D77" i="76" s="1"/>
  <c r="C79" i="76" s="1"/>
  <c r="D79" i="76" s="1"/>
  <c r="C81" i="76" s="1"/>
  <c r="D81" i="76" s="1"/>
  <c r="C83" i="76" s="1"/>
  <c r="D83" i="76" s="1"/>
  <c r="C85" i="76" s="1"/>
  <c r="D85" i="76" s="1"/>
  <c r="C87" i="76" s="1"/>
  <c r="D87" i="76" s="1"/>
  <c r="C89" i="76" s="1"/>
  <c r="D89" i="76" s="1"/>
  <c r="C91" i="76" s="1"/>
  <c r="D91" i="76" s="1"/>
  <c r="C93" i="76" s="1"/>
  <c r="D93" i="76" s="1"/>
  <c r="C95" i="76" s="1"/>
  <c r="D95" i="76" s="1"/>
  <c r="C97" i="76" s="1"/>
  <c r="D97" i="76" s="1"/>
  <c r="C99" i="76" s="1"/>
  <c r="D99" i="76" s="1"/>
  <c r="C101" i="76" s="1"/>
  <c r="D101" i="76" s="1"/>
  <c r="C103" i="76" s="1"/>
  <c r="D103" i="76" s="1"/>
  <c r="C105" i="76" s="1"/>
  <c r="D105" i="76" s="1"/>
  <c r="C107" i="76" s="1"/>
  <c r="D107" i="76" s="1"/>
  <c r="C109" i="76" s="1"/>
  <c r="D109" i="76" s="1"/>
  <c r="C111" i="76" s="1"/>
  <c r="D111" i="76" s="1"/>
  <c r="C113" i="76" s="1"/>
  <c r="D113" i="76" s="1"/>
  <c r="C115" i="76" s="1"/>
  <c r="D115" i="76" s="1"/>
  <c r="C117" i="76" s="1"/>
  <c r="D117" i="76" s="1"/>
  <c r="C119" i="76" s="1"/>
  <c r="D119" i="76" s="1"/>
  <c r="C121" i="76" s="1"/>
  <c r="D121" i="76" s="1"/>
  <c r="C123" i="76" s="1"/>
  <c r="D123" i="76" s="1"/>
  <c r="C125" i="76" s="1"/>
  <c r="D125" i="76" s="1"/>
  <c r="C127" i="76" s="1"/>
  <c r="D127" i="76" s="1"/>
  <c r="C129" i="76" s="1"/>
  <c r="D129" i="76" s="1"/>
  <c r="C131" i="76" s="1"/>
  <c r="D131" i="76" s="1"/>
  <c r="C133" i="76" s="1"/>
  <c r="D133" i="76" s="1"/>
  <c r="C135" i="76" s="1"/>
  <c r="D135" i="76" s="1"/>
  <c r="C137" i="76" s="1"/>
  <c r="D137" i="76" s="1"/>
  <c r="C139" i="76" s="1"/>
  <c r="D139" i="76" s="1"/>
  <c r="C141" i="76" s="1"/>
  <c r="D141" i="76" s="1"/>
  <c r="C143" i="76" s="1"/>
  <c r="D143" i="76" s="1"/>
  <c r="C145" i="76" s="1"/>
  <c r="D145" i="76" s="1"/>
  <c r="C147" i="76" s="1"/>
  <c r="D147" i="76" s="1"/>
  <c r="C149" i="76" s="1"/>
  <c r="D149" i="76" s="1"/>
  <c r="C151" i="76" s="1"/>
  <c r="D151" i="76" s="1"/>
  <c r="C153" i="76" s="1"/>
  <c r="D153" i="76" s="1"/>
  <c r="C155" i="76" s="1"/>
  <c r="D155" i="76" s="1"/>
  <c r="C157" i="76" s="1"/>
  <c r="D157" i="76" s="1"/>
  <c r="C20" i="75"/>
  <c r="Q20" i="75"/>
  <c r="K20" i="75"/>
  <c r="I20" i="75"/>
  <c r="F20" i="75"/>
  <c r="J20" i="75"/>
  <c r="D20" i="75"/>
  <c r="E20" i="75"/>
  <c r="M7" i="66"/>
  <c r="D7" i="66" s="1"/>
  <c r="C9" i="66" s="1"/>
  <c r="D9" i="66" s="1"/>
  <c r="C11" i="66" s="1"/>
  <c r="D11" i="66" s="1"/>
  <c r="C13" i="66" s="1"/>
  <c r="D13" i="66" s="1"/>
  <c r="C15" i="66" s="1"/>
  <c r="D15" i="66" s="1"/>
  <c r="C17" i="66" s="1"/>
  <c r="D17" i="66" s="1"/>
  <c r="A3" i="66"/>
  <c r="A2" i="66"/>
  <c r="L4" i="75"/>
  <c r="G15" i="75"/>
  <c r="L15" i="75"/>
  <c r="L11" i="75" l="1"/>
  <c r="G7" i="75"/>
  <c r="O7" i="75" s="1"/>
  <c r="G9" i="75"/>
  <c r="O9" i="75" s="1"/>
  <c r="L18" i="75"/>
  <c r="O18" i="75" s="1"/>
  <c r="G19" i="75"/>
  <c r="O19" i="75" s="1"/>
  <c r="C19" i="66"/>
  <c r="D19" i="66" s="1"/>
  <c r="G4" i="75"/>
  <c r="O4" i="75" s="1"/>
  <c r="L13" i="75"/>
  <c r="L6" i="75"/>
  <c r="G5" i="75"/>
  <c r="O5" i="75" s="1"/>
  <c r="G13" i="75"/>
  <c r="L12" i="75"/>
  <c r="G11" i="75"/>
  <c r="G12" i="75"/>
  <c r="G10" i="75"/>
  <c r="O10" i="75" s="1"/>
  <c r="G14" i="75"/>
  <c r="O14" i="75" s="1"/>
  <c r="G3" i="75"/>
  <c r="G8" i="75"/>
  <c r="L8" i="75"/>
  <c r="G23" i="75"/>
  <c r="O23" i="75" s="1"/>
  <c r="L3" i="75"/>
  <c r="G6" i="75"/>
  <c r="K24" i="75"/>
  <c r="L22" i="75"/>
  <c r="F24" i="75"/>
  <c r="I24" i="75"/>
  <c r="G22" i="75"/>
  <c r="Q24" i="75"/>
  <c r="E24" i="75"/>
  <c r="D24" i="75"/>
  <c r="J24" i="75"/>
  <c r="G21" i="75"/>
  <c r="L21" i="75"/>
  <c r="G20" i="75"/>
  <c r="C24" i="75"/>
  <c r="L20" i="75"/>
  <c r="O17" i="75"/>
  <c r="O16" i="75"/>
  <c r="O15" i="75"/>
  <c r="O11" i="75" l="1"/>
  <c r="C21" i="66"/>
  <c r="D21" i="66" s="1"/>
  <c r="C23" i="66" s="1"/>
  <c r="D23" i="66" s="1"/>
  <c r="C25" i="66" s="1"/>
  <c r="D25" i="66" s="1"/>
  <c r="C27" i="66" s="1"/>
  <c r="D27" i="66" s="1"/>
  <c r="C29" i="66" s="1"/>
  <c r="D29" i="66" s="1"/>
  <c r="C31" i="66" s="1"/>
  <c r="D31" i="66" s="1"/>
  <c r="C33" i="66" s="1"/>
  <c r="D33" i="66" s="1"/>
  <c r="C35" i="66" s="1"/>
  <c r="D35" i="66" s="1"/>
  <c r="C37" i="66" s="1"/>
  <c r="O13" i="75"/>
  <c r="O6" i="75"/>
  <c r="O12" i="75"/>
  <c r="O3" i="75"/>
  <c r="O8" i="75"/>
  <c r="L24" i="75"/>
  <c r="O22" i="75"/>
  <c r="G24" i="75"/>
  <c r="O21" i="75"/>
  <c r="O20" i="75"/>
  <c r="D37" i="66" l="1"/>
  <c r="C39" i="66" s="1"/>
  <c r="D39" i="66" s="1"/>
  <c r="C41" i="66" s="1"/>
  <c r="D41" i="66" s="1"/>
  <c r="C43" i="66" s="1"/>
  <c r="D43" i="66" s="1"/>
  <c r="C45" i="66" s="1"/>
  <c r="D45" i="66" s="1"/>
  <c r="C47" i="66" s="1"/>
  <c r="D47" i="66" s="1"/>
  <c r="C49" i="66" s="1"/>
  <c r="D49" i="66" s="1"/>
  <c r="C51" i="66" s="1"/>
  <c r="D51" i="66" s="1"/>
  <c r="C53" i="66" s="1"/>
  <c r="D53" i="66" s="1"/>
  <c r="C55" i="66" s="1"/>
  <c r="D55" i="66" s="1"/>
  <c r="C57" i="66" s="1"/>
  <c r="D57" i="66" s="1"/>
  <c r="C59" i="66" s="1"/>
  <c r="D59" i="66" s="1"/>
  <c r="C61" i="66" s="1"/>
  <c r="D61" i="66" s="1"/>
  <c r="C63" i="66" s="1"/>
  <c r="D63" i="66" s="1"/>
  <c r="C65" i="66" s="1"/>
  <c r="D65" i="66" s="1"/>
  <c r="C67" i="66" s="1"/>
  <c r="D67" i="66" s="1"/>
  <c r="C69" i="66" s="1"/>
  <c r="D69" i="66" s="1"/>
  <c r="C71" i="66" s="1"/>
  <c r="D71" i="66" s="1"/>
  <c r="C73" i="66" s="1"/>
  <c r="D73" i="66" s="1"/>
  <c r="C75" i="66" s="1"/>
  <c r="D75" i="66" s="1"/>
  <c r="C77" i="66" s="1"/>
  <c r="D77" i="66" s="1"/>
  <c r="C79" i="66" s="1"/>
  <c r="D79" i="66" s="1"/>
  <c r="C81" i="66" s="1"/>
  <c r="D81" i="66" s="1"/>
  <c r="C83" i="66" s="1"/>
  <c r="D83" i="66" s="1"/>
  <c r="C85" i="66" s="1"/>
  <c r="D85" i="66" s="1"/>
  <c r="C87" i="66" s="1"/>
  <c r="D87" i="66" s="1"/>
  <c r="C89" i="66" s="1"/>
  <c r="D89" i="66" s="1"/>
  <c r="C91" i="66" s="1"/>
  <c r="D91" i="66" s="1"/>
  <c r="C93" i="66" s="1"/>
  <c r="D93" i="66" s="1"/>
  <c r="C95" i="66" s="1"/>
  <c r="D95" i="66" s="1"/>
  <c r="C97" i="66" s="1"/>
  <c r="D97" i="66" s="1"/>
  <c r="C99" i="66" s="1"/>
  <c r="D99" i="66" s="1"/>
  <c r="C101" i="66" s="1"/>
  <c r="D101" i="66" s="1"/>
  <c r="C103" i="66" s="1"/>
  <c r="D103" i="66" s="1"/>
  <c r="C105" i="66" s="1"/>
  <c r="D105" i="66" s="1"/>
  <c r="C107" i="66" s="1"/>
  <c r="D107" i="66" s="1"/>
  <c r="C109" i="66" s="1"/>
  <c r="D109" i="66" s="1"/>
  <c r="C111" i="66" s="1"/>
  <c r="D111" i="66" s="1"/>
  <c r="C113" i="66" s="1"/>
  <c r="D113" i="66" s="1"/>
  <c r="C115" i="66" s="1"/>
  <c r="D115" i="66" s="1"/>
  <c r="C117" i="66" s="1"/>
  <c r="D117" i="66" s="1"/>
  <c r="C119" i="66" s="1"/>
  <c r="D119" i="66" s="1"/>
  <c r="C121" i="66" s="1"/>
  <c r="D121" i="66" s="1"/>
  <c r="C123" i="66" s="1"/>
  <c r="D123" i="66" s="1"/>
  <c r="C125" i="66" s="1"/>
  <c r="D125" i="66" s="1"/>
  <c r="C127" i="66" s="1"/>
  <c r="D127" i="66" s="1"/>
  <c r="C129" i="66" s="1"/>
  <c r="D129" i="66" s="1"/>
  <c r="C131" i="66" s="1"/>
  <c r="D131" i="66" s="1"/>
  <c r="C133" i="66" s="1"/>
  <c r="D133" i="66" s="1"/>
  <c r="C135" i="66" s="1"/>
  <c r="D135" i="66" s="1"/>
  <c r="C137" i="66" s="1"/>
  <c r="D137" i="66" s="1"/>
  <c r="C139" i="66" s="1"/>
  <c r="D139" i="66" s="1"/>
  <c r="C141" i="66" s="1"/>
  <c r="D141" i="66" s="1"/>
  <c r="C143" i="66" s="1"/>
  <c r="D143" i="66" s="1"/>
  <c r="C145" i="66" s="1"/>
  <c r="D145" i="66" s="1"/>
  <c r="C147" i="66" s="1"/>
  <c r="D147" i="66" s="1"/>
  <c r="C149" i="66" s="1"/>
  <c r="D149" i="66" s="1"/>
  <c r="C151" i="66" s="1"/>
  <c r="D151" i="66" s="1"/>
  <c r="C153" i="66" s="1"/>
  <c r="D153" i="66" s="1"/>
  <c r="C155" i="66" s="1"/>
  <c r="D155" i="66" s="1"/>
  <c r="C157" i="66" s="1"/>
  <c r="D157" i="66" s="1"/>
  <c r="O24" i="75"/>
</calcChain>
</file>

<file path=xl/sharedStrings.xml><?xml version="1.0" encoding="utf-8"?>
<sst xmlns="http://schemas.openxmlformats.org/spreadsheetml/2006/main" count="637" uniqueCount="130">
  <si>
    <t>Category</t>
  </si>
  <si>
    <t>KPL</t>
  </si>
  <si>
    <t>DSH</t>
  </si>
  <si>
    <t>GSK</t>
  </si>
  <si>
    <t>CPLA</t>
  </si>
  <si>
    <t>KHL</t>
  </si>
  <si>
    <t>HSK</t>
  </si>
  <si>
    <t>NOT</t>
  </si>
  <si>
    <t>NLL</t>
  </si>
  <si>
    <t>Coach</t>
  </si>
  <si>
    <t>ROYAL BRUSSELS ICE HOCKEY AND SKATING CLUB</t>
  </si>
  <si>
    <t>KUNSTSCHAATSCLUB PIROUETTE LEUVEN</t>
  </si>
  <si>
    <t>CERCLE DES PATINEURS LIEGEOIS</t>
  </si>
  <si>
    <t>AXEL CLUB TOURNAI FEDERE</t>
  </si>
  <si>
    <t>AXEL</t>
  </si>
  <si>
    <t>PLC</t>
  </si>
  <si>
    <t>BSC</t>
  </si>
  <si>
    <t>DIE SWAENE HEIST</t>
  </si>
  <si>
    <t>HASSELTSE SCHAATSCLUB</t>
  </si>
  <si>
    <t>NIEUW OLYMPIA TURNHOUT</t>
  </si>
  <si>
    <t>PATINAGE LOISIR CAROLEGIEN (CHARLEROI)</t>
  </si>
  <si>
    <t>KUNSTSCHAATSCLUB HEUVELKOUTER LIEDEKERKE</t>
  </si>
  <si>
    <t>GENTSE SCHAATSCLUB KRISTALLIJN</t>
  </si>
  <si>
    <t>KRE</t>
  </si>
  <si>
    <t>Start</t>
  </si>
  <si>
    <t>End</t>
  </si>
  <si>
    <t>KNH</t>
  </si>
  <si>
    <t>KUNSTSCHAATSCLUB NETEPARK HERENTALS</t>
  </si>
  <si>
    <t>TSC</t>
  </si>
  <si>
    <t>Number</t>
  </si>
  <si>
    <t>#</t>
  </si>
  <si>
    <t>Ice Resurfacing</t>
  </si>
  <si>
    <t>-</t>
  </si>
  <si>
    <t>Fixed start</t>
  </si>
  <si>
    <t>ASW</t>
  </si>
  <si>
    <t>ANTARCTICA SKATE WILRIJK</t>
  </si>
  <si>
    <t>Club</t>
  </si>
  <si>
    <t>KHM</t>
  </si>
  <si>
    <t>KUNSTSCHAATSACADEMIE HIVERNIA MECHELEN</t>
  </si>
  <si>
    <t>AKR</t>
  </si>
  <si>
    <t>Warmup groups</t>
  </si>
  <si>
    <t>Category - Group</t>
  </si>
  <si>
    <t>Preliminary Timetable</t>
  </si>
  <si>
    <t>Please check again before the competition for any new updates</t>
  </si>
  <si>
    <t>RBI</t>
  </si>
  <si>
    <t>#Warmups</t>
  </si>
  <si>
    <t>Overwrite</t>
  </si>
  <si>
    <t>Free Skating</t>
  </si>
  <si>
    <t>Short Program</t>
  </si>
  <si>
    <t>Programs</t>
  </si>
  <si>
    <t>--</t>
  </si>
  <si>
    <t>Program</t>
  </si>
  <si>
    <t>PRE Girls</t>
  </si>
  <si>
    <t>JUN Ladies B</t>
  </si>
  <si>
    <t>PRE Boys</t>
  </si>
  <si>
    <t>JUN Men B</t>
  </si>
  <si>
    <t>Family Name + first name</t>
  </si>
  <si>
    <t>BKSC</t>
  </si>
  <si>
    <t>Competition</t>
  </si>
  <si>
    <t>INO Girls A</t>
  </si>
  <si>
    <t>BNO Girls B</t>
  </si>
  <si>
    <t>JUN Ladies A</t>
  </si>
  <si>
    <t>INO Girls B</t>
  </si>
  <si>
    <t>ANO Girls A</t>
  </si>
  <si>
    <t>ANO Girls B</t>
  </si>
  <si>
    <t>BNO Girls A</t>
  </si>
  <si>
    <t>MIN Boys</t>
  </si>
  <si>
    <t>ANO Boys B</t>
  </si>
  <si>
    <t>INO Boys B</t>
  </si>
  <si>
    <t>BNO Boys A</t>
  </si>
  <si>
    <t>INO Boys A</t>
  </si>
  <si>
    <t>JUN Men A</t>
  </si>
  <si>
    <t>MIN Girls</t>
  </si>
  <si>
    <t>SEN Ladies B</t>
  </si>
  <si>
    <t>SEN Ladies A</t>
  </si>
  <si>
    <t>BNO Boys B</t>
  </si>
  <si>
    <t>ANO Boys A</t>
  </si>
  <si>
    <t>SEN Men A</t>
  </si>
  <si>
    <t>SEN Men B</t>
  </si>
  <si>
    <t>Clubnaam</t>
  </si>
  <si>
    <t>ARA</t>
  </si>
  <si>
    <t>BRUGSE KUNSTSCHAATSCLUB</t>
  </si>
  <si>
    <t>CERCLE DE PATINAGE ARTISTIQUE SUR GLACE L'ARABESQUE</t>
  </si>
  <si>
    <t>PRE</t>
  </si>
  <si>
    <t>MIN</t>
  </si>
  <si>
    <t>BNO</t>
  </si>
  <si>
    <t>INO</t>
  </si>
  <si>
    <t>ANO</t>
  </si>
  <si>
    <t>JUN</t>
  </si>
  <si>
    <t>SEN</t>
  </si>
  <si>
    <t>TOT</t>
  </si>
  <si>
    <t>SUBTOT</t>
  </si>
  <si>
    <t>ADU Bronze</t>
  </si>
  <si>
    <t>ADU Silver</t>
  </si>
  <si>
    <t>ADU Gold</t>
  </si>
  <si>
    <t>ADU Master</t>
  </si>
  <si>
    <t>BK</t>
  </si>
  <si>
    <t>TKV</t>
  </si>
  <si>
    <t>VLSU</t>
  </si>
  <si>
    <t>FFPA</t>
  </si>
  <si>
    <t>NED</t>
  </si>
  <si>
    <t>LUX</t>
  </si>
  <si>
    <t>KSVH</t>
  </si>
  <si>
    <t>CHPL</t>
  </si>
  <si>
    <t>CLUB</t>
  </si>
  <si>
    <t>EFF</t>
  </si>
  <si>
    <t>after group 2</t>
  </si>
  <si>
    <t>1+7/8</t>
  </si>
  <si>
    <t>5/6</t>
  </si>
  <si>
    <t>6/7</t>
  </si>
  <si>
    <t>6</t>
  </si>
  <si>
    <t>3+3/7/7/7</t>
  </si>
  <si>
    <t>3</t>
  </si>
  <si>
    <t>2+3/5/6/6</t>
  </si>
  <si>
    <t>2+2</t>
  </si>
  <si>
    <t>6/6</t>
  </si>
  <si>
    <t>after group 3</t>
  </si>
  <si>
    <t>break</t>
  </si>
  <si>
    <t>short break</t>
  </si>
  <si>
    <t>2+5/8/8</t>
  </si>
  <si>
    <t>PRE Boys U12</t>
  </si>
  <si>
    <t>PRE Girls U12</t>
  </si>
  <si>
    <t>Coupe Christine Colson, INT A + NAT B + NAT ADU</t>
  </si>
  <si>
    <t xml:space="preserve">Die Swaene Cup, A + B </t>
  </si>
  <si>
    <t>Pirouette Skating, INT B</t>
  </si>
  <si>
    <t>FSK</t>
  </si>
  <si>
    <t>FIGURE SKATING CLUB SPURS KORTRIJK</t>
  </si>
  <si>
    <t>IDA</t>
  </si>
  <si>
    <t>ICE DIAMONDS ANTWERPEN</t>
  </si>
  <si>
    <t>Die Swaene Cup,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</si>
</sst>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mm;@"/>
    <numFmt numFmtId="165" formatCode="hh:mm:ss;@"/>
    <numFmt numFmtId="166" formatCode="h:mm:ss;@"/>
    <numFmt numFmtId="167" formatCode="d\ mmmm\ yyyy\,\ \ h:mm;@"/>
  </numFmts>
  <fonts count="27" x14ac:knownFonts="1">
    <font>
      <sz val="11"/>
      <color theme="1"/>
      <name val="Calibri"/>
      <family val="2"/>
      <scheme val="minor"/>
    </font>
    <font>
      <sz val="12"/>
      <color theme="1"/>
      <name val="Calibri"/>
      <family val="2"/>
      <scheme val="minor"/>
    </font>
    <font>
      <b/>
      <sz val="11"/>
      <color theme="1"/>
      <name val="Calibri"/>
      <family val="2"/>
      <scheme val="minor"/>
    </font>
    <font>
      <sz val="10"/>
      <color theme="0"/>
      <name val="Calibri"/>
      <family val="2"/>
      <scheme val="minor"/>
    </font>
    <font>
      <sz val="11"/>
      <color indexed="8"/>
      <name val="Calibri"/>
      <family val="2"/>
    </font>
    <font>
      <sz val="11"/>
      <name val="Calibri"/>
      <family val="2"/>
      <scheme val="minor"/>
    </font>
    <font>
      <b/>
      <u/>
      <sz val="11"/>
      <color theme="1"/>
      <name val="Calibri"/>
      <family val="2"/>
      <scheme val="minor"/>
    </font>
    <font>
      <sz val="11"/>
      <color theme="0"/>
      <name val="Calibri"/>
      <family val="2"/>
      <scheme val="minor"/>
    </font>
    <font>
      <b/>
      <sz val="14"/>
      <name val="Calibri"/>
      <family val="2"/>
      <scheme val="minor"/>
    </font>
    <font>
      <sz val="14"/>
      <name val="Calibri"/>
      <family val="2"/>
      <scheme val="minor"/>
    </font>
    <font>
      <i/>
      <sz val="14"/>
      <name val="Calibri"/>
      <family val="2"/>
      <scheme val="minor"/>
    </font>
    <font>
      <b/>
      <sz val="20"/>
      <name val="Calibri"/>
      <family val="2"/>
      <scheme val="minor"/>
    </font>
    <font>
      <b/>
      <sz val="11"/>
      <name val="Calibri"/>
      <family val="2"/>
      <scheme val="minor"/>
    </font>
    <font>
      <b/>
      <sz val="16"/>
      <name val="Calibri"/>
      <family val="2"/>
      <scheme val="minor"/>
    </font>
    <font>
      <i/>
      <sz val="11"/>
      <color rgb="FF0070C0"/>
      <name val="Calibri"/>
      <family val="2"/>
      <scheme val="minor"/>
    </font>
    <font>
      <b/>
      <sz val="16"/>
      <color theme="0"/>
      <name val="Calibri"/>
      <family val="2"/>
      <scheme val="minor"/>
    </font>
    <font>
      <b/>
      <sz val="22"/>
      <color theme="0"/>
      <name val="Calibri"/>
      <family val="2"/>
      <scheme val="minor"/>
    </font>
    <font>
      <b/>
      <sz val="11"/>
      <color rgb="FF0070C0"/>
      <name val="Calibri"/>
      <family val="2"/>
      <scheme val="minor"/>
    </font>
    <font>
      <b/>
      <i/>
      <sz val="14"/>
      <name val="Calibri"/>
      <family val="2"/>
      <scheme val="minor"/>
    </font>
    <font>
      <sz val="11"/>
      <color rgb="FF00B050"/>
      <name val="Calibri"/>
      <family val="2"/>
      <scheme val="minor"/>
    </font>
    <font>
      <sz val="12"/>
      <name val="Calibri"/>
      <family val="2"/>
      <scheme val="minor"/>
    </font>
    <font>
      <i/>
      <sz val="11"/>
      <color theme="1"/>
      <name val="Calibri"/>
      <family val="2"/>
      <scheme val="minor"/>
    </font>
    <font>
      <u/>
      <sz val="12"/>
      <color theme="10"/>
      <name val="Calibri"/>
      <family val="2"/>
      <scheme val="minor"/>
    </font>
    <font>
      <sz val="14"/>
      <color theme="1"/>
      <name val="Calibri"/>
      <family val="2"/>
      <scheme val="minor"/>
    </font>
    <font>
      <sz val="10"/>
      <name val="Calibri"/>
      <family val="2"/>
      <scheme val="minor"/>
    </font>
    <font>
      <b/>
      <sz val="11"/>
      <color rgb="FF00B050"/>
      <name val="Calibri"/>
      <family val="2"/>
      <scheme val="minor"/>
    </font>
    <font>
      <b/>
      <u/>
      <sz val="14"/>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bgColor theme="6"/>
      </patternFill>
    </fill>
    <fill>
      <patternFill patternType="solid">
        <fgColor theme="6" tint="0.79998168889431442"/>
        <bgColor theme="6" tint="0.79998168889431442"/>
      </patternFill>
    </fill>
    <fill>
      <patternFill patternType="solid">
        <fgColor rgb="FFFFFF00"/>
        <bgColor theme="6"/>
      </patternFill>
    </fill>
    <fill>
      <patternFill patternType="solid">
        <fgColor rgb="FFFFFF99"/>
        <bgColor theme="6" tint="0.79998168889431442"/>
      </patternFill>
    </fill>
    <fill>
      <patternFill patternType="solid">
        <fgColor rgb="FFFCFC9E"/>
        <bgColor theme="6" tint="0.79998168889431442"/>
      </patternFill>
    </fill>
    <fill>
      <patternFill patternType="solid">
        <fgColor rgb="FFFCFC9E"/>
        <bgColor theme="6"/>
      </patternFill>
    </fill>
    <fill>
      <patternFill patternType="solid">
        <fgColor theme="2"/>
        <bgColor indexed="64"/>
      </patternFill>
    </fill>
    <fill>
      <patternFill patternType="solid">
        <fgColor rgb="FF92D050"/>
        <bgColor theme="6" tint="0.79998168889431442"/>
      </patternFill>
    </fill>
  </fills>
  <borders count="7">
    <border>
      <left/>
      <right/>
      <top/>
      <bottom/>
      <diagonal/>
    </border>
    <border>
      <left style="thin">
        <color auto="1"/>
      </left>
      <right style="thin">
        <color auto="1"/>
      </right>
      <top style="hair">
        <color auto="1"/>
      </top>
      <bottom style="hair">
        <color auto="1"/>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top/>
      <bottom style="thin">
        <color theme="6" tint="0.39997558519241921"/>
      </bottom>
      <diagonal/>
    </border>
    <border>
      <left/>
      <right/>
      <top/>
      <bottom style="thin">
        <color indexed="64"/>
      </bottom>
      <diagonal/>
    </border>
  </borders>
  <cellStyleXfs count="4">
    <xf numFmtId="0" fontId="0" fillId="0" borderId="0"/>
    <xf numFmtId="0" fontId="4" fillId="0" borderId="0"/>
    <xf numFmtId="0" fontId="1" fillId="0" borderId="0"/>
    <xf numFmtId="0" fontId="22" fillId="0" borderId="0" applyNumberFormat="0" applyFill="0" applyBorder="0" applyAlignment="0" applyProtection="0"/>
  </cellStyleXfs>
  <cellXfs count="88">
    <xf numFmtId="0" fontId="0" fillId="0" borderId="0" xfId="0"/>
    <xf numFmtId="0" fontId="6" fillId="0" borderId="0" xfId="0" applyFont="1"/>
    <xf numFmtId="0" fontId="0" fillId="2" borderId="0" xfId="0" applyFill="1"/>
    <xf numFmtId="20" fontId="9" fillId="4" borderId="2" xfId="0" applyNumberFormat="1" applyFont="1" applyFill="1" applyBorder="1" applyAlignment="1">
      <alignment horizontal="center" vertical="center"/>
    </xf>
    <xf numFmtId="20" fontId="9" fillId="4" borderId="3" xfId="0" applyNumberFormat="1" applyFont="1" applyFill="1" applyBorder="1" applyAlignment="1">
      <alignment horizontal="center" vertical="center"/>
    </xf>
    <xf numFmtId="20" fontId="9" fillId="0" borderId="2" xfId="0" applyNumberFormat="1" applyFont="1" applyBorder="1" applyAlignment="1">
      <alignment horizontal="center" vertical="center"/>
    </xf>
    <xf numFmtId="20" fontId="9" fillId="0" borderId="3" xfId="0" applyNumberFormat="1" applyFont="1" applyBorder="1" applyAlignment="1">
      <alignment horizontal="center" vertical="center"/>
    </xf>
    <xf numFmtId="0" fontId="10" fillId="0" borderId="3" xfId="0" applyFont="1" applyBorder="1" applyAlignment="1">
      <alignment horizontal="center" vertical="center"/>
    </xf>
    <xf numFmtId="165" fontId="5" fillId="0" borderId="0" xfId="0" applyNumberFormat="1" applyFont="1" applyAlignment="1">
      <alignment horizontal="center" vertical="center"/>
    </xf>
    <xf numFmtId="1" fontId="5" fillId="0" borderId="0" xfId="0" applyNumberFormat="1" applyFont="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xf>
    <xf numFmtId="1" fontId="9" fillId="4" borderId="3" xfId="0" applyNumberFormat="1" applyFont="1" applyFill="1" applyBorder="1" applyAlignment="1">
      <alignment horizontal="center" vertical="center"/>
    </xf>
    <xf numFmtId="0" fontId="5" fillId="0" borderId="0" xfId="0" applyFont="1" applyAlignment="1">
      <alignment horizontal="center" vertical="center"/>
    </xf>
    <xf numFmtId="0" fontId="12" fillId="0" borderId="3" xfId="0" applyFont="1" applyBorder="1" applyAlignment="1">
      <alignment horizontal="center" vertical="center"/>
    </xf>
    <xf numFmtId="164" fontId="12" fillId="5" borderId="3" xfId="0" applyNumberFormat="1" applyFont="1" applyFill="1" applyBorder="1" applyAlignment="1">
      <alignment horizontal="center" vertical="center"/>
    </xf>
    <xf numFmtId="164" fontId="5" fillId="6" borderId="3" xfId="0" applyNumberFormat="1" applyFont="1" applyFill="1" applyBorder="1" applyAlignment="1">
      <alignment horizontal="center" vertical="center"/>
    </xf>
    <xf numFmtId="0" fontId="9" fillId="4" borderId="3" xfId="0" applyFont="1" applyFill="1" applyBorder="1" applyAlignment="1">
      <alignmen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49" fontId="8" fillId="3" borderId="3" xfId="0" applyNumberFormat="1" applyFont="1" applyFill="1" applyBorder="1" applyAlignment="1">
      <alignment horizontal="center" vertical="center"/>
    </xf>
    <xf numFmtId="49" fontId="5" fillId="0" borderId="0" xfId="0" applyNumberFormat="1" applyFont="1" applyAlignment="1">
      <alignment horizontal="center" vertical="center"/>
    </xf>
    <xf numFmtId="49" fontId="9" fillId="4" borderId="3" xfId="0" applyNumberFormat="1" applyFont="1" applyFill="1" applyBorder="1" applyAlignment="1">
      <alignment horizontal="center" vertical="center"/>
    </xf>
    <xf numFmtId="49" fontId="9" fillId="0" borderId="4" xfId="0" applyNumberFormat="1" applyFont="1" applyBorder="1" applyAlignment="1">
      <alignment horizontal="center" vertical="center"/>
    </xf>
    <xf numFmtId="0" fontId="10" fillId="0" borderId="4" xfId="0" applyFont="1" applyBorder="1" applyAlignment="1">
      <alignment horizontal="left" vertical="center"/>
    </xf>
    <xf numFmtId="0" fontId="8" fillId="5" borderId="0" xfId="0" applyFont="1" applyFill="1" applyAlignment="1">
      <alignment horizontal="center" vertical="center"/>
    </xf>
    <xf numFmtId="0" fontId="10" fillId="0" borderId="0" xfId="0" applyFont="1" applyAlignment="1">
      <alignment horizontal="center" vertical="center"/>
    </xf>
    <xf numFmtId="1" fontId="5" fillId="0" borderId="3" xfId="0" applyNumberFormat="1" applyFont="1" applyBorder="1" applyAlignment="1">
      <alignment horizontal="center" vertical="center"/>
    </xf>
    <xf numFmtId="1" fontId="5" fillId="7" borderId="3" xfId="0" applyNumberFormat="1" applyFont="1" applyFill="1" applyBorder="1" applyAlignment="1">
      <alignment horizontal="center" vertical="center"/>
    </xf>
    <xf numFmtId="1" fontId="12" fillId="8" borderId="3" xfId="0" applyNumberFormat="1" applyFont="1" applyFill="1" applyBorder="1" applyAlignment="1">
      <alignment horizontal="center" vertical="center"/>
    </xf>
    <xf numFmtId="0" fontId="15" fillId="3" borderId="0" xfId="0" applyFont="1" applyFill="1" applyAlignment="1">
      <alignment horizontal="left" vertical="center"/>
    </xf>
    <xf numFmtId="166" fontId="0" fillId="0" borderId="0" xfId="0" applyNumberFormat="1"/>
    <xf numFmtId="0" fontId="6" fillId="0" borderId="0" xfId="0" applyFont="1" applyAlignment="1">
      <alignment horizontal="right"/>
    </xf>
    <xf numFmtId="0" fontId="18" fillId="0" borderId="3" xfId="0" applyFont="1" applyBorder="1" applyAlignment="1">
      <alignment horizontal="center" vertical="center"/>
    </xf>
    <xf numFmtId="1" fontId="0" fillId="0" borderId="0" xfId="0" applyNumberFormat="1"/>
    <xf numFmtId="0" fontId="0" fillId="2" borderId="0" xfId="0" quotePrefix="1" applyFill="1"/>
    <xf numFmtId="1" fontId="8" fillId="0" borderId="0" xfId="0" applyNumberFormat="1" applyFont="1" applyAlignment="1">
      <alignment horizontal="center" vertical="center"/>
    </xf>
    <xf numFmtId="0" fontId="9" fillId="4" borderId="3" xfId="0" applyFont="1" applyFill="1" applyBorder="1" applyAlignment="1">
      <alignment horizontal="center" vertical="center"/>
    </xf>
    <xf numFmtId="0" fontId="0" fillId="0" borderId="0" xfId="0" applyProtection="1">
      <protection hidden="1"/>
    </xf>
    <xf numFmtId="0" fontId="0" fillId="0" borderId="0" xfId="0" applyAlignment="1" applyProtection="1">
      <alignment horizontal="center"/>
      <protection hidden="1"/>
    </xf>
    <xf numFmtId="0" fontId="5" fillId="0" borderId="0" xfId="0" applyFont="1" applyProtection="1">
      <protection hidden="1"/>
    </xf>
    <xf numFmtId="0" fontId="3" fillId="0" borderId="0" xfId="0" applyFont="1" applyAlignment="1" applyProtection="1">
      <alignment horizontal="center"/>
      <protection hidden="1"/>
    </xf>
    <xf numFmtId="0" fontId="2" fillId="0" borderId="0" xfId="0" applyFont="1" applyProtection="1">
      <protection hidden="1"/>
    </xf>
    <xf numFmtId="1" fontId="8" fillId="3" borderId="3" xfId="0" applyNumberFormat="1" applyFont="1" applyFill="1" applyBorder="1" applyAlignment="1">
      <alignment horizontal="center" vertical="center"/>
    </xf>
    <xf numFmtId="1" fontId="9" fillId="0" borderId="4" xfId="0" applyNumberFormat="1" applyFont="1" applyBorder="1" applyAlignment="1">
      <alignment horizontal="center" vertical="center"/>
    </xf>
    <xf numFmtId="0" fontId="0" fillId="2" borderId="0" xfId="0" applyFill="1" applyProtection="1">
      <protection hidden="1"/>
    </xf>
    <xf numFmtId="0" fontId="2" fillId="0" borderId="0" xfId="0" applyFont="1" applyAlignment="1" applyProtection="1">
      <alignment horizontal="center"/>
      <protection hidden="1"/>
    </xf>
    <xf numFmtId="0" fontId="0" fillId="0" borderId="0" xfId="0" applyAlignment="1" applyProtection="1">
      <alignment horizontal="right"/>
      <protection hidden="1"/>
    </xf>
    <xf numFmtId="0" fontId="2" fillId="0" borderId="0" xfId="0" applyFont="1" applyAlignment="1" applyProtection="1">
      <alignment horizontal="right"/>
      <protection hidden="1"/>
    </xf>
    <xf numFmtId="0" fontId="11" fillId="5" borderId="0" xfId="0" applyFont="1" applyFill="1" applyAlignment="1">
      <alignment horizontal="center" vertical="center"/>
    </xf>
    <xf numFmtId="0" fontId="18" fillId="0" borderId="3" xfId="0" applyFont="1" applyBorder="1" applyAlignment="1">
      <alignment horizontal="left" vertical="center"/>
    </xf>
    <xf numFmtId="0" fontId="7" fillId="0" borderId="6" xfId="0" applyFont="1" applyBorder="1" applyProtection="1">
      <protection hidden="1"/>
    </xf>
    <xf numFmtId="0" fontId="0" fillId="0" borderId="0" xfId="0" applyAlignment="1" applyProtection="1">
      <alignment vertical="top"/>
      <protection hidden="1"/>
    </xf>
    <xf numFmtId="0" fontId="2" fillId="0" borderId="0" xfId="0" applyFont="1" applyAlignment="1" applyProtection="1">
      <alignment horizontal="right" vertical="top"/>
      <protection hidden="1"/>
    </xf>
    <xf numFmtId="0" fontId="2" fillId="0" borderId="0" xfId="0" applyFont="1" applyAlignment="1" applyProtection="1">
      <alignment horizontal="center" vertical="top"/>
      <protection hidden="1"/>
    </xf>
    <xf numFmtId="0" fontId="17" fillId="0" borderId="0" xfId="0" applyFont="1" applyAlignment="1" applyProtection="1">
      <alignment horizontal="center" vertical="top"/>
      <protection hidden="1"/>
    </xf>
    <xf numFmtId="0" fontId="0" fillId="0" borderId="0" xfId="0" applyAlignment="1" applyProtection="1">
      <alignment horizontal="center" vertical="top"/>
      <protection hidden="1"/>
    </xf>
    <xf numFmtId="0" fontId="21" fillId="0" borderId="0" xfId="0" applyFont="1" applyAlignment="1" applyProtection="1">
      <alignment horizontal="center"/>
      <protection hidden="1"/>
    </xf>
    <xf numFmtId="0" fontId="14" fillId="0" borderId="0" xfId="0" applyFont="1" applyAlignment="1" applyProtection="1">
      <alignment horizontal="center"/>
      <protection hidden="1"/>
    </xf>
    <xf numFmtId="0" fontId="17" fillId="0" borderId="0" xfId="0" applyFont="1" applyAlignment="1" applyProtection="1">
      <alignment horizontal="center"/>
      <protection hidden="1"/>
    </xf>
    <xf numFmtId="166" fontId="19" fillId="0" borderId="0" xfId="0" applyNumberFormat="1" applyFont="1"/>
    <xf numFmtId="0" fontId="23" fillId="0" borderId="0" xfId="0" applyFont="1" applyAlignment="1" applyProtection="1">
      <alignment vertical="top"/>
      <protection hidden="1"/>
    </xf>
    <xf numFmtId="2" fontId="5" fillId="0" borderId="0" xfId="0" applyNumberFormat="1" applyFont="1" applyAlignment="1">
      <alignment horizontal="center" vertical="center"/>
    </xf>
    <xf numFmtId="0" fontId="9" fillId="4" borderId="3" xfId="0" quotePrefix="1" applyFont="1" applyFill="1" applyBorder="1" applyAlignment="1">
      <alignment vertical="center"/>
    </xf>
    <xf numFmtId="0" fontId="0" fillId="9" borderId="0" xfId="0" applyFill="1" applyAlignment="1" applyProtection="1">
      <alignment horizontal="right"/>
      <protection hidden="1"/>
    </xf>
    <xf numFmtId="0" fontId="2" fillId="9" borderId="0" xfId="0" applyFont="1" applyFill="1" applyAlignment="1" applyProtection="1">
      <alignment horizontal="center"/>
      <protection hidden="1"/>
    </xf>
    <xf numFmtId="0" fontId="17" fillId="9" borderId="0" xfId="0" applyFont="1" applyFill="1" applyAlignment="1" applyProtection="1">
      <alignment horizontal="center"/>
      <protection hidden="1"/>
    </xf>
    <xf numFmtId="1" fontId="9" fillId="10" borderId="3" xfId="0" applyNumberFormat="1" applyFont="1" applyFill="1" applyBorder="1" applyAlignment="1">
      <alignment horizontal="center" vertical="center"/>
    </xf>
    <xf numFmtId="0" fontId="7" fillId="0" borderId="6" xfId="0" applyFont="1" applyBorder="1" applyAlignment="1" applyProtection="1">
      <alignment horizontal="center"/>
      <protection hidden="1"/>
    </xf>
    <xf numFmtId="0" fontId="25" fillId="9" borderId="1" xfId="0" applyFont="1" applyFill="1" applyBorder="1" applyAlignment="1" applyProtection="1">
      <alignment horizontal="center"/>
      <protection hidden="1"/>
    </xf>
    <xf numFmtId="0" fontId="19" fillId="9" borderId="1" xfId="0" applyFont="1" applyFill="1" applyBorder="1" applyAlignment="1" applyProtection="1">
      <alignment horizontal="center"/>
      <protection hidden="1"/>
    </xf>
    <xf numFmtId="0" fontId="19" fillId="0" borderId="0" xfId="0" applyFont="1" applyProtection="1">
      <protection hidden="1"/>
    </xf>
    <xf numFmtId="0" fontId="23" fillId="0" borderId="0" xfId="0" applyFont="1" applyAlignment="1" applyProtection="1">
      <alignment horizontal="center" vertical="top"/>
      <protection hidden="1"/>
    </xf>
    <xf numFmtId="0" fontId="19" fillId="0" borderId="0" xfId="0" applyFont="1" applyAlignment="1" applyProtection="1">
      <alignment horizontal="center"/>
      <protection hidden="1"/>
    </xf>
    <xf numFmtId="0" fontId="18" fillId="0" borderId="3" xfId="0" quotePrefix="1" applyFont="1" applyBorder="1" applyAlignment="1">
      <alignment horizontal="left" vertical="center"/>
    </xf>
    <xf numFmtId="20" fontId="26" fillId="4" borderId="2" xfId="0" applyNumberFormat="1" applyFont="1" applyFill="1" applyBorder="1" applyAlignment="1">
      <alignment horizontal="center" vertical="center"/>
    </xf>
    <xf numFmtId="0" fontId="19" fillId="0" borderId="1" xfId="0" applyFont="1" applyBorder="1" applyProtection="1">
      <protection hidden="1"/>
    </xf>
    <xf numFmtId="0" fontId="8" fillId="9" borderId="0" xfId="0" applyFont="1" applyFill="1" applyAlignment="1" applyProtection="1">
      <alignment vertical="top"/>
      <protection hidden="1"/>
    </xf>
    <xf numFmtId="0" fontId="8" fillId="9" borderId="0" xfId="0" applyFont="1" applyFill="1" applyAlignment="1" applyProtection="1">
      <alignment horizontal="center" vertical="top"/>
      <protection hidden="1"/>
    </xf>
    <xf numFmtId="0" fontId="20" fillId="0" borderId="0" xfId="0" applyFont="1" applyAlignment="1" applyProtection="1">
      <alignment horizontal="left" vertical="center"/>
      <protection hidden="1"/>
    </xf>
    <xf numFmtId="0" fontId="20" fillId="9" borderId="0" xfId="0" applyFont="1" applyFill="1" applyAlignment="1" applyProtection="1">
      <alignment vertical="top"/>
      <protection hidden="1"/>
    </xf>
    <xf numFmtId="0" fontId="8" fillId="9" borderId="0" xfId="0" applyFont="1" applyFill="1" applyAlignment="1" applyProtection="1">
      <alignment horizontal="left"/>
      <protection hidden="1"/>
    </xf>
    <xf numFmtId="0" fontId="24" fillId="9" borderId="0" xfId="0" applyFont="1" applyFill="1" applyAlignment="1" applyProtection="1">
      <alignment horizontal="center"/>
      <protection hidden="1"/>
    </xf>
    <xf numFmtId="0" fontId="20" fillId="0" borderId="0" xfId="0" applyFont="1" applyAlignment="1" applyProtection="1">
      <alignment horizontal="left" vertical="center"/>
      <protection hidden="1"/>
    </xf>
    <xf numFmtId="0" fontId="16" fillId="3" borderId="0" xfId="0" applyFont="1" applyFill="1" applyAlignment="1">
      <alignment horizontal="center"/>
    </xf>
    <xf numFmtId="167" fontId="15" fillId="3" borderId="0" xfId="0" applyNumberFormat="1" applyFont="1" applyFill="1" applyAlignment="1">
      <alignment horizontal="right"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cellXfs>
  <cellStyles count="4">
    <cellStyle name="Hyperlink 2" xfId="3" xr:uid="{00000000-0005-0000-0000-000001000000}"/>
    <cellStyle name="Standaard" xfId="0" builtinId="0"/>
    <cellStyle name="Standaard 2" xfId="1" xr:uid="{00000000-0005-0000-0000-000003000000}"/>
    <cellStyle name="Standaard 3" xfId="2" xr:uid="{00000000-0005-0000-0000-000004000000}"/>
  </cellStyles>
  <dxfs count="11">
    <dxf>
      <font>
        <b/>
        <i val="0"/>
      </font>
    </dxf>
    <dxf>
      <font>
        <color rgb="FF0070C0"/>
      </font>
    </dxf>
    <dxf>
      <font>
        <b/>
        <i val="0"/>
      </font>
    </dxf>
    <dxf>
      <font>
        <color rgb="FF0070C0"/>
      </font>
    </dxf>
    <dxf>
      <font>
        <color theme="0" tint="-0.34998626667073579"/>
      </font>
    </dxf>
    <dxf>
      <font>
        <color rgb="FF00B050"/>
      </font>
    </dxf>
    <dxf>
      <font>
        <color theme="0" tint="-0.34998626667073579"/>
      </font>
    </dxf>
    <dxf>
      <font>
        <color rgb="FF00B050"/>
      </font>
    </dxf>
    <dxf>
      <font>
        <color rgb="FF00B050"/>
      </font>
    </dxf>
    <dxf>
      <font>
        <color rgb="FFFF0000"/>
      </font>
    </dxf>
    <dxf>
      <font>
        <color theme="0" tint="-0.34998626667073579"/>
      </font>
    </dxf>
  </dxfs>
  <tableStyles count="0" defaultTableStyle="TableStyleMedium2" defaultPivotStyle="PivotStyleLight16"/>
  <colors>
    <mruColors>
      <color rgb="FFFCFC9E"/>
      <color rgb="FFEA7C02"/>
      <color rgb="FFFFFF99"/>
      <color rgb="FF33CC33"/>
      <color rgb="FF666699"/>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166"/>
  <sheetViews>
    <sheetView tabSelected="1" zoomScale="91" zoomScaleNormal="91" workbookViewId="0">
      <selection activeCell="B4" sqref="B4"/>
    </sheetView>
  </sheetViews>
  <sheetFormatPr defaultColWidth="9.140625" defaultRowHeight="15" x14ac:dyDescent="0.25"/>
  <cols>
    <col min="1" max="1" width="4.7109375" style="40" customWidth="1"/>
    <col min="2" max="2" width="28.85546875" style="38" customWidth="1"/>
    <col min="3" max="3" width="10.7109375" style="39" hidden="1" customWidth="1"/>
    <col min="4" max="4" width="32.7109375" style="38" customWidth="1"/>
    <col min="5" max="5" width="38.28515625" style="38" customWidth="1"/>
    <col min="6" max="6" width="9.140625" style="39" customWidth="1"/>
    <col min="7" max="20" width="9.140625" style="38" customWidth="1"/>
    <col min="21" max="16384" width="9.140625" style="38"/>
  </cols>
  <sheetData>
    <row r="1" spans="1:6" s="61" customFormat="1" ht="30" customHeight="1" x14ac:dyDescent="0.3">
      <c r="A1" s="80"/>
      <c r="B1" s="81" t="s">
        <v>58</v>
      </c>
      <c r="C1" s="78"/>
      <c r="D1" s="77"/>
      <c r="E1" s="77"/>
      <c r="F1" s="72"/>
    </row>
    <row r="2" spans="1:6" s="61" customFormat="1" ht="18.75" x14ac:dyDescent="0.25">
      <c r="A2" s="80"/>
      <c r="B2" s="83" t="s">
        <v>129</v>
      </c>
      <c r="C2" s="83"/>
      <c r="D2" s="83"/>
      <c r="E2" s="77"/>
      <c r="F2" s="72"/>
    </row>
    <row r="3" spans="1:6" s="61" customFormat="1" ht="30" customHeight="1" x14ac:dyDescent="0.3">
      <c r="A3" s="80"/>
      <c r="B3" s="81" t="s">
        <v>36</v>
      </c>
      <c r="C3" s="78"/>
      <c r="D3" s="77"/>
      <c r="E3" s="77"/>
      <c r="F3" s="72"/>
    </row>
    <row r="4" spans="1:6" s="61" customFormat="1" ht="18.75" x14ac:dyDescent="0.25">
      <c r="A4" s="80"/>
      <c r="B4" s="79"/>
      <c r="C4" s="79"/>
      <c r="D4" s="79"/>
      <c r="E4" s="77"/>
      <c r="F4" s="72"/>
    </row>
    <row r="5" spans="1:6" s="41" customFormat="1" ht="30" customHeight="1" x14ac:dyDescent="0.2">
      <c r="A5" s="82"/>
      <c r="B5" s="82" t="s">
        <v>0</v>
      </c>
      <c r="C5" s="82" t="s">
        <v>36</v>
      </c>
      <c r="D5" s="82" t="s">
        <v>56</v>
      </c>
      <c r="E5" s="82" t="s">
        <v>9</v>
      </c>
    </row>
    <row r="6" spans="1:6" ht="3.95" customHeight="1" x14ac:dyDescent="0.25">
      <c r="A6" s="51" t="s">
        <v>32</v>
      </c>
      <c r="B6" s="51"/>
      <c r="C6" s="68"/>
      <c r="D6" s="51"/>
      <c r="E6" s="51"/>
    </row>
    <row r="7" spans="1:6" s="71" customFormat="1" x14ac:dyDescent="0.25">
      <c r="A7" s="69">
        <v>1</v>
      </c>
      <c r="B7" s="76"/>
      <c r="C7" s="70" t="str">
        <f>IF(OR(ISBLANK($D7),$D7="-"),"&lt;club&gt;",VLOOKUP($D7,#REF!,4,FALSE))</f>
        <v>&lt;club&gt;</v>
      </c>
      <c r="D7" s="76"/>
      <c r="E7" s="76"/>
      <c r="F7" s="73"/>
    </row>
    <row r="8" spans="1:6" s="71" customFormat="1" x14ac:dyDescent="0.25">
      <c r="A8" s="69">
        <f>A7+1</f>
        <v>2</v>
      </c>
      <c r="B8" s="76"/>
      <c r="C8" s="70" t="str">
        <f>IF(OR(ISBLANK($D8),$D8="-"),"&lt;club&gt;",VLOOKUP($D8,#REF!,4,FALSE))</f>
        <v>&lt;club&gt;</v>
      </c>
      <c r="D8" s="76"/>
      <c r="E8" s="76"/>
      <c r="F8" s="73"/>
    </row>
    <row r="9" spans="1:6" s="71" customFormat="1" x14ac:dyDescent="0.25">
      <c r="A9" s="69">
        <f t="shared" ref="A9:A72" si="0">A8+1</f>
        <v>3</v>
      </c>
      <c r="B9" s="76"/>
      <c r="C9" s="70" t="str">
        <f>IF(OR(ISBLANK($D9),$D9="-"),"&lt;club&gt;",VLOOKUP($D9,#REF!,4,FALSE))</f>
        <v>&lt;club&gt;</v>
      </c>
      <c r="D9" s="76"/>
      <c r="E9" s="76"/>
      <c r="F9" s="73"/>
    </row>
    <row r="10" spans="1:6" s="71" customFormat="1" x14ac:dyDescent="0.25">
      <c r="A10" s="69">
        <f t="shared" si="0"/>
        <v>4</v>
      </c>
      <c r="B10" s="76"/>
      <c r="C10" s="70" t="str">
        <f>IF(OR(ISBLANK($D10),$D10="-"),"&lt;club&gt;",VLOOKUP($D10,#REF!,4,FALSE))</f>
        <v>&lt;club&gt;</v>
      </c>
      <c r="D10" s="76"/>
      <c r="E10" s="76"/>
      <c r="F10" s="73"/>
    </row>
    <row r="11" spans="1:6" s="71" customFormat="1" x14ac:dyDescent="0.25">
      <c r="A11" s="69">
        <f t="shared" si="0"/>
        <v>5</v>
      </c>
      <c r="B11" s="76"/>
      <c r="C11" s="70" t="str">
        <f>IF(OR(ISBLANK($D11),$D11="-"),"&lt;club&gt;",VLOOKUP($D11,#REF!,4,FALSE))</f>
        <v>&lt;club&gt;</v>
      </c>
      <c r="D11" s="76"/>
      <c r="E11" s="76"/>
      <c r="F11" s="73"/>
    </row>
    <row r="12" spans="1:6" s="71" customFormat="1" x14ac:dyDescent="0.25">
      <c r="A12" s="69">
        <f t="shared" si="0"/>
        <v>6</v>
      </c>
      <c r="B12" s="76"/>
      <c r="C12" s="70" t="str">
        <f>IF(OR(ISBLANK($D12),$D12="-"),"&lt;club&gt;",VLOOKUP($D12,#REF!,4,FALSE))</f>
        <v>&lt;club&gt;</v>
      </c>
      <c r="D12" s="76"/>
      <c r="E12" s="76"/>
      <c r="F12" s="73"/>
    </row>
    <row r="13" spans="1:6" s="71" customFormat="1" x14ac:dyDescent="0.25">
      <c r="A13" s="69">
        <f t="shared" si="0"/>
        <v>7</v>
      </c>
      <c r="B13" s="76"/>
      <c r="C13" s="70" t="str">
        <f>IF(OR(ISBLANK($D13),$D13="-"),"&lt;club&gt;",VLOOKUP($D13,#REF!,4,FALSE))</f>
        <v>&lt;club&gt;</v>
      </c>
      <c r="D13" s="76"/>
      <c r="E13" s="76"/>
      <c r="F13" s="73"/>
    </row>
    <row r="14" spans="1:6" s="71" customFormat="1" x14ac:dyDescent="0.25">
      <c r="A14" s="69">
        <f t="shared" si="0"/>
        <v>8</v>
      </c>
      <c r="B14" s="76"/>
      <c r="C14" s="70" t="str">
        <f>IF(OR(ISBLANK($D14),$D14="-"),"&lt;club&gt;",VLOOKUP($D14,#REF!,4,FALSE))</f>
        <v>&lt;club&gt;</v>
      </c>
      <c r="D14" s="76"/>
      <c r="E14" s="76"/>
      <c r="F14" s="73"/>
    </row>
    <row r="15" spans="1:6" s="71" customFormat="1" x14ac:dyDescent="0.25">
      <c r="A15" s="69">
        <f t="shared" si="0"/>
        <v>9</v>
      </c>
      <c r="B15" s="76"/>
      <c r="C15" s="70" t="str">
        <f>IF(OR(ISBLANK($D15),$D15="-"),"&lt;club&gt;",VLOOKUP($D15,#REF!,4,FALSE))</f>
        <v>&lt;club&gt;</v>
      </c>
      <c r="D15" s="76"/>
      <c r="E15" s="76"/>
      <c r="F15" s="73"/>
    </row>
    <row r="16" spans="1:6" s="71" customFormat="1" x14ac:dyDescent="0.25">
      <c r="A16" s="69">
        <f t="shared" si="0"/>
        <v>10</v>
      </c>
      <c r="B16" s="76"/>
      <c r="C16" s="70" t="str">
        <f>IF(OR(ISBLANK($D16),$D16="-"),"&lt;club&gt;",VLOOKUP($D16,#REF!,4,FALSE))</f>
        <v>&lt;club&gt;</v>
      </c>
      <c r="D16" s="76"/>
      <c r="E16" s="76"/>
      <c r="F16" s="73"/>
    </row>
    <row r="17" spans="1:6" s="71" customFormat="1" x14ac:dyDescent="0.25">
      <c r="A17" s="69">
        <f t="shared" si="0"/>
        <v>11</v>
      </c>
      <c r="B17" s="76"/>
      <c r="C17" s="70" t="str">
        <f>IF(OR(ISBLANK($D17),$D17="-"),"&lt;club&gt;",VLOOKUP($D17,#REF!,4,FALSE))</f>
        <v>&lt;club&gt;</v>
      </c>
      <c r="D17" s="76"/>
      <c r="E17" s="76"/>
      <c r="F17" s="73"/>
    </row>
    <row r="18" spans="1:6" s="71" customFormat="1" x14ac:dyDescent="0.25">
      <c r="A18" s="69">
        <f t="shared" si="0"/>
        <v>12</v>
      </c>
      <c r="B18" s="76"/>
      <c r="C18" s="70" t="str">
        <f>IF(OR(ISBLANK($D18),$D18="-"),"&lt;club&gt;",VLOOKUP($D18,#REF!,4,FALSE))</f>
        <v>&lt;club&gt;</v>
      </c>
      <c r="D18" s="76"/>
      <c r="E18" s="76"/>
      <c r="F18" s="73"/>
    </row>
    <row r="19" spans="1:6" s="71" customFormat="1" x14ac:dyDescent="0.25">
      <c r="A19" s="69">
        <f t="shared" si="0"/>
        <v>13</v>
      </c>
      <c r="B19" s="76"/>
      <c r="C19" s="70" t="str">
        <f>IF(OR(ISBLANK($D19),$D19="-"),"&lt;club&gt;",VLOOKUP($D19,#REF!,4,FALSE))</f>
        <v>&lt;club&gt;</v>
      </c>
      <c r="D19" s="76"/>
      <c r="E19" s="76"/>
      <c r="F19" s="73"/>
    </row>
    <row r="20" spans="1:6" s="71" customFormat="1" x14ac:dyDescent="0.25">
      <c r="A20" s="69">
        <f t="shared" si="0"/>
        <v>14</v>
      </c>
      <c r="B20" s="76"/>
      <c r="C20" s="70" t="str">
        <f>IF(OR(ISBLANK($D20),$D20="-"),"&lt;club&gt;",VLOOKUP($D20,#REF!,4,FALSE))</f>
        <v>&lt;club&gt;</v>
      </c>
      <c r="D20" s="76"/>
      <c r="E20" s="76"/>
      <c r="F20" s="73"/>
    </row>
    <row r="21" spans="1:6" s="71" customFormat="1" x14ac:dyDescent="0.25">
      <c r="A21" s="69">
        <f t="shared" si="0"/>
        <v>15</v>
      </c>
      <c r="B21" s="76"/>
      <c r="C21" s="70" t="str">
        <f>IF(OR(ISBLANK($D21),$D21="-"),"&lt;club&gt;",VLOOKUP($D21,#REF!,4,FALSE))</f>
        <v>&lt;club&gt;</v>
      </c>
      <c r="D21" s="76"/>
      <c r="E21" s="76"/>
      <c r="F21" s="73"/>
    </row>
    <row r="22" spans="1:6" s="71" customFormat="1" x14ac:dyDescent="0.25">
      <c r="A22" s="69">
        <f t="shared" si="0"/>
        <v>16</v>
      </c>
      <c r="B22" s="76"/>
      <c r="C22" s="70" t="str">
        <f>IF(OR(ISBLANK($D22),$D22="-"),"&lt;club&gt;",VLOOKUP($D22,#REF!,4,FALSE))</f>
        <v>&lt;club&gt;</v>
      </c>
      <c r="D22" s="76"/>
      <c r="E22" s="76"/>
      <c r="F22" s="73"/>
    </row>
    <row r="23" spans="1:6" s="71" customFormat="1" x14ac:dyDescent="0.25">
      <c r="A23" s="69">
        <f t="shared" si="0"/>
        <v>17</v>
      </c>
      <c r="B23" s="76"/>
      <c r="C23" s="70" t="str">
        <f>IF(OR(ISBLANK($D23),$D23="-"),"&lt;club&gt;",VLOOKUP($D23,#REF!,4,FALSE))</f>
        <v>&lt;club&gt;</v>
      </c>
      <c r="D23" s="76"/>
      <c r="E23" s="76"/>
      <c r="F23" s="73"/>
    </row>
    <row r="24" spans="1:6" s="71" customFormat="1" x14ac:dyDescent="0.25">
      <c r="A24" s="69">
        <f t="shared" si="0"/>
        <v>18</v>
      </c>
      <c r="B24" s="76"/>
      <c r="C24" s="70" t="str">
        <f>IF(OR(ISBLANK($D24),$D24="-"),"&lt;club&gt;",VLOOKUP($D24,#REF!,4,FALSE))</f>
        <v>&lt;club&gt;</v>
      </c>
      <c r="D24" s="76"/>
      <c r="E24" s="76"/>
      <c r="F24" s="73"/>
    </row>
    <row r="25" spans="1:6" s="71" customFormat="1" x14ac:dyDescent="0.25">
      <c r="A25" s="69">
        <f t="shared" si="0"/>
        <v>19</v>
      </c>
      <c r="B25" s="76"/>
      <c r="C25" s="70" t="str">
        <f>IF(OR(ISBLANK($D25),$D25="-"),"&lt;club&gt;",VLOOKUP($D25,#REF!,4,FALSE))</f>
        <v>&lt;club&gt;</v>
      </c>
      <c r="D25" s="76"/>
      <c r="E25" s="76"/>
      <c r="F25" s="73"/>
    </row>
    <row r="26" spans="1:6" s="71" customFormat="1" x14ac:dyDescent="0.25">
      <c r="A26" s="69">
        <f t="shared" si="0"/>
        <v>20</v>
      </c>
      <c r="B26" s="76"/>
      <c r="C26" s="70" t="str">
        <f>IF(OR(ISBLANK($D26),$D26="-"),"&lt;club&gt;",VLOOKUP($D26,#REF!,4,FALSE))</f>
        <v>&lt;club&gt;</v>
      </c>
      <c r="D26" s="76"/>
      <c r="E26" s="76"/>
      <c r="F26" s="73"/>
    </row>
    <row r="27" spans="1:6" s="71" customFormat="1" x14ac:dyDescent="0.25">
      <c r="A27" s="69">
        <f t="shared" si="0"/>
        <v>21</v>
      </c>
      <c r="B27" s="76"/>
      <c r="C27" s="70" t="str">
        <f>IF(OR(ISBLANK($D27),$D27="-"),"&lt;club&gt;",VLOOKUP($D27,#REF!,4,FALSE))</f>
        <v>&lt;club&gt;</v>
      </c>
      <c r="D27" s="76"/>
      <c r="E27" s="76"/>
      <c r="F27" s="73"/>
    </row>
    <row r="28" spans="1:6" s="71" customFormat="1" x14ac:dyDescent="0.25">
      <c r="A28" s="69">
        <f t="shared" si="0"/>
        <v>22</v>
      </c>
      <c r="B28" s="76"/>
      <c r="C28" s="70" t="str">
        <f>IF(OR(ISBLANK($D28),$D28="-"),"&lt;club&gt;",VLOOKUP($D28,#REF!,4,FALSE))</f>
        <v>&lt;club&gt;</v>
      </c>
      <c r="D28" s="76"/>
      <c r="E28" s="76"/>
      <c r="F28" s="73"/>
    </row>
    <row r="29" spans="1:6" s="71" customFormat="1" x14ac:dyDescent="0.25">
      <c r="A29" s="69">
        <f t="shared" si="0"/>
        <v>23</v>
      </c>
      <c r="B29" s="76"/>
      <c r="C29" s="70" t="str">
        <f>IF(OR(ISBLANK($D29),$D29="-"),"&lt;club&gt;",VLOOKUP($D29,#REF!,4,FALSE))</f>
        <v>&lt;club&gt;</v>
      </c>
      <c r="D29" s="76"/>
      <c r="E29" s="76"/>
      <c r="F29" s="73"/>
    </row>
    <row r="30" spans="1:6" s="71" customFormat="1" x14ac:dyDescent="0.25">
      <c r="A30" s="69">
        <f t="shared" si="0"/>
        <v>24</v>
      </c>
      <c r="B30" s="76"/>
      <c r="C30" s="70" t="str">
        <f>IF(OR(ISBLANK($D30),$D30="-"),"&lt;club&gt;",VLOOKUP($D30,#REF!,4,FALSE))</f>
        <v>&lt;club&gt;</v>
      </c>
      <c r="D30" s="76"/>
      <c r="E30" s="76"/>
      <c r="F30" s="73"/>
    </row>
    <row r="31" spans="1:6" s="71" customFormat="1" x14ac:dyDescent="0.25">
      <c r="A31" s="69">
        <f t="shared" si="0"/>
        <v>25</v>
      </c>
      <c r="B31" s="76"/>
      <c r="C31" s="70" t="str">
        <f>IF(OR(ISBLANK($D31),$D31="-"),"&lt;club&gt;",VLOOKUP($D31,#REF!,4,FALSE))</f>
        <v>&lt;club&gt;</v>
      </c>
      <c r="D31" s="76"/>
      <c r="E31" s="76"/>
      <c r="F31" s="73"/>
    </row>
    <row r="32" spans="1:6" s="71" customFormat="1" x14ac:dyDescent="0.25">
      <c r="A32" s="69">
        <f t="shared" si="0"/>
        <v>26</v>
      </c>
      <c r="B32" s="76"/>
      <c r="C32" s="70" t="str">
        <f>IF(OR(ISBLANK($D32),$D32="-"),"&lt;club&gt;",VLOOKUP($D32,#REF!,4,FALSE))</f>
        <v>&lt;club&gt;</v>
      </c>
      <c r="D32" s="76"/>
      <c r="E32" s="76"/>
      <c r="F32" s="73"/>
    </row>
    <row r="33" spans="1:6" s="71" customFormat="1" x14ac:dyDescent="0.25">
      <c r="A33" s="69">
        <f t="shared" si="0"/>
        <v>27</v>
      </c>
      <c r="B33" s="76"/>
      <c r="C33" s="70" t="str">
        <f>IF(OR(ISBLANK($D33),$D33="-"),"&lt;club&gt;",VLOOKUP($D33,#REF!,4,FALSE))</f>
        <v>&lt;club&gt;</v>
      </c>
      <c r="D33" s="76"/>
      <c r="E33" s="76"/>
      <c r="F33" s="73"/>
    </row>
    <row r="34" spans="1:6" s="71" customFormat="1" x14ac:dyDescent="0.25">
      <c r="A34" s="69">
        <f t="shared" si="0"/>
        <v>28</v>
      </c>
      <c r="B34" s="76"/>
      <c r="C34" s="70" t="str">
        <f>IF(OR(ISBLANK($D34),$D34="-"),"&lt;club&gt;",VLOOKUP($D34,#REF!,4,FALSE))</f>
        <v>&lt;club&gt;</v>
      </c>
      <c r="D34" s="76"/>
      <c r="E34" s="76"/>
      <c r="F34" s="73"/>
    </row>
    <row r="35" spans="1:6" s="71" customFormat="1" x14ac:dyDescent="0.25">
      <c r="A35" s="69">
        <f t="shared" si="0"/>
        <v>29</v>
      </c>
      <c r="B35" s="76"/>
      <c r="C35" s="70" t="str">
        <f>IF(OR(ISBLANK($D35),$D35="-"),"&lt;club&gt;",VLOOKUP($D35,#REF!,4,FALSE))</f>
        <v>&lt;club&gt;</v>
      </c>
      <c r="D35" s="76"/>
      <c r="E35" s="76"/>
      <c r="F35" s="73"/>
    </row>
    <row r="36" spans="1:6" s="71" customFormat="1" x14ac:dyDescent="0.25">
      <c r="A36" s="69">
        <f t="shared" si="0"/>
        <v>30</v>
      </c>
      <c r="B36" s="76"/>
      <c r="C36" s="70" t="str">
        <f>IF(OR(ISBLANK($D36),$D36="-"),"&lt;club&gt;",VLOOKUP($D36,#REF!,4,FALSE))</f>
        <v>&lt;club&gt;</v>
      </c>
      <c r="D36" s="76"/>
      <c r="E36" s="76"/>
      <c r="F36" s="73"/>
    </row>
    <row r="37" spans="1:6" s="71" customFormat="1" x14ac:dyDescent="0.25">
      <c r="A37" s="69">
        <f t="shared" si="0"/>
        <v>31</v>
      </c>
      <c r="B37" s="76"/>
      <c r="C37" s="70" t="str">
        <f>IF(OR(ISBLANK($D37),$D37="-"),"&lt;club&gt;",VLOOKUP($D37,#REF!,4,FALSE))</f>
        <v>&lt;club&gt;</v>
      </c>
      <c r="D37" s="76"/>
      <c r="E37" s="76"/>
      <c r="F37" s="73"/>
    </row>
    <row r="38" spans="1:6" s="71" customFormat="1" x14ac:dyDescent="0.25">
      <c r="A38" s="69">
        <f t="shared" si="0"/>
        <v>32</v>
      </c>
      <c r="B38" s="76"/>
      <c r="C38" s="70" t="str">
        <f>IF(OR(ISBLANK($D38),$D38="-"),"&lt;club&gt;",VLOOKUP($D38,#REF!,4,FALSE))</f>
        <v>&lt;club&gt;</v>
      </c>
      <c r="D38" s="76"/>
      <c r="E38" s="76"/>
      <c r="F38" s="73"/>
    </row>
    <row r="39" spans="1:6" s="71" customFormat="1" x14ac:dyDescent="0.25">
      <c r="A39" s="69">
        <f t="shared" si="0"/>
        <v>33</v>
      </c>
      <c r="B39" s="76"/>
      <c r="C39" s="70" t="str">
        <f>IF(OR(ISBLANK($D39),$D39="-"),"&lt;club&gt;",VLOOKUP($D39,#REF!,4,FALSE))</f>
        <v>&lt;club&gt;</v>
      </c>
      <c r="D39" s="76"/>
      <c r="E39" s="76"/>
      <c r="F39" s="73"/>
    </row>
    <row r="40" spans="1:6" s="71" customFormat="1" x14ac:dyDescent="0.25">
      <c r="A40" s="69">
        <f t="shared" si="0"/>
        <v>34</v>
      </c>
      <c r="B40" s="76"/>
      <c r="C40" s="70" t="str">
        <f>IF(OR(ISBLANK($D40),$D40="-"),"&lt;club&gt;",VLOOKUP($D40,#REF!,4,FALSE))</f>
        <v>&lt;club&gt;</v>
      </c>
      <c r="D40" s="76"/>
      <c r="E40" s="76"/>
      <c r="F40" s="73"/>
    </row>
    <row r="41" spans="1:6" s="71" customFormat="1" x14ac:dyDescent="0.25">
      <c r="A41" s="69">
        <f t="shared" si="0"/>
        <v>35</v>
      </c>
      <c r="B41" s="76"/>
      <c r="C41" s="70" t="str">
        <f>IF(OR(ISBLANK($D41),$D41="-"),"&lt;club&gt;",VLOOKUP($D41,#REF!,4,FALSE))</f>
        <v>&lt;club&gt;</v>
      </c>
      <c r="D41" s="76"/>
      <c r="E41" s="76"/>
      <c r="F41" s="73"/>
    </row>
    <row r="42" spans="1:6" s="71" customFormat="1" x14ac:dyDescent="0.25">
      <c r="A42" s="69">
        <f t="shared" si="0"/>
        <v>36</v>
      </c>
      <c r="B42" s="76"/>
      <c r="C42" s="70" t="str">
        <f>IF(OR(ISBLANK($D42),$D42="-"),"&lt;club&gt;",VLOOKUP($D42,#REF!,4,FALSE))</f>
        <v>&lt;club&gt;</v>
      </c>
      <c r="D42" s="76"/>
      <c r="E42" s="76"/>
      <c r="F42" s="73"/>
    </row>
    <row r="43" spans="1:6" s="71" customFormat="1" x14ac:dyDescent="0.25">
      <c r="A43" s="69">
        <f t="shared" si="0"/>
        <v>37</v>
      </c>
      <c r="B43" s="76"/>
      <c r="C43" s="70" t="str">
        <f>IF(OR(ISBLANK($D43),$D43="-"),"&lt;club&gt;",VLOOKUP($D43,#REF!,4,FALSE))</f>
        <v>&lt;club&gt;</v>
      </c>
      <c r="D43" s="76"/>
      <c r="E43" s="76"/>
      <c r="F43" s="73"/>
    </row>
    <row r="44" spans="1:6" s="71" customFormat="1" x14ac:dyDescent="0.25">
      <c r="A44" s="69">
        <f t="shared" si="0"/>
        <v>38</v>
      </c>
      <c r="B44" s="76"/>
      <c r="C44" s="70" t="str">
        <f>IF(OR(ISBLANK($D44),$D44="-"),"&lt;club&gt;",VLOOKUP($D44,#REF!,4,FALSE))</f>
        <v>&lt;club&gt;</v>
      </c>
      <c r="D44" s="76"/>
      <c r="E44" s="76"/>
      <c r="F44" s="73"/>
    </row>
    <row r="45" spans="1:6" s="71" customFormat="1" x14ac:dyDescent="0.25">
      <c r="A45" s="69">
        <f t="shared" si="0"/>
        <v>39</v>
      </c>
      <c r="B45" s="76"/>
      <c r="C45" s="70" t="str">
        <f>IF(OR(ISBLANK($D45),$D45="-"),"&lt;club&gt;",VLOOKUP($D45,#REF!,4,FALSE))</f>
        <v>&lt;club&gt;</v>
      </c>
      <c r="D45" s="76"/>
      <c r="E45" s="76"/>
      <c r="F45" s="73"/>
    </row>
    <row r="46" spans="1:6" s="71" customFormat="1" x14ac:dyDescent="0.25">
      <c r="A46" s="69">
        <f t="shared" si="0"/>
        <v>40</v>
      </c>
      <c r="B46" s="76"/>
      <c r="C46" s="70" t="str">
        <f>IF(OR(ISBLANK($D46),$D46="-"),"&lt;club&gt;",VLOOKUP($D46,#REF!,4,FALSE))</f>
        <v>&lt;club&gt;</v>
      </c>
      <c r="D46" s="76"/>
      <c r="E46" s="76"/>
      <c r="F46" s="73"/>
    </row>
    <row r="47" spans="1:6" s="71" customFormat="1" x14ac:dyDescent="0.25">
      <c r="A47" s="69">
        <f t="shared" si="0"/>
        <v>41</v>
      </c>
      <c r="B47" s="76"/>
      <c r="C47" s="70" t="str">
        <f>IF(OR(ISBLANK($D47),$D47="-"),"&lt;club&gt;",VLOOKUP($D47,#REF!,4,FALSE))</f>
        <v>&lt;club&gt;</v>
      </c>
      <c r="D47" s="76"/>
      <c r="E47" s="76"/>
      <c r="F47" s="73"/>
    </row>
    <row r="48" spans="1:6" s="71" customFormat="1" x14ac:dyDescent="0.25">
      <c r="A48" s="69">
        <f t="shared" si="0"/>
        <v>42</v>
      </c>
      <c r="B48" s="76"/>
      <c r="C48" s="70" t="str">
        <f>IF(OR(ISBLANK($D48),$D48="-"),"&lt;club&gt;",VLOOKUP($D48,#REF!,4,FALSE))</f>
        <v>&lt;club&gt;</v>
      </c>
      <c r="D48" s="76"/>
      <c r="E48" s="76"/>
      <c r="F48" s="73"/>
    </row>
    <row r="49" spans="1:6" s="71" customFormat="1" x14ac:dyDescent="0.25">
      <c r="A49" s="69">
        <f t="shared" si="0"/>
        <v>43</v>
      </c>
      <c r="B49" s="76"/>
      <c r="C49" s="70" t="str">
        <f>IF(OR(ISBLANK($D49),$D49="-"),"&lt;club&gt;",VLOOKUP($D49,#REF!,4,FALSE))</f>
        <v>&lt;club&gt;</v>
      </c>
      <c r="D49" s="76"/>
      <c r="E49" s="76"/>
      <c r="F49" s="73"/>
    </row>
    <row r="50" spans="1:6" s="71" customFormat="1" x14ac:dyDescent="0.25">
      <c r="A50" s="69">
        <f t="shared" si="0"/>
        <v>44</v>
      </c>
      <c r="B50" s="76"/>
      <c r="C50" s="70" t="str">
        <f>IF(OR(ISBLANK($D50),$D50="-"),"&lt;club&gt;",VLOOKUP($D50,#REF!,4,FALSE))</f>
        <v>&lt;club&gt;</v>
      </c>
      <c r="D50" s="76"/>
      <c r="E50" s="76"/>
      <c r="F50" s="73"/>
    </row>
    <row r="51" spans="1:6" s="71" customFormat="1" x14ac:dyDescent="0.25">
      <c r="A51" s="69">
        <f t="shared" si="0"/>
        <v>45</v>
      </c>
      <c r="B51" s="76"/>
      <c r="C51" s="70" t="str">
        <f>IF(OR(ISBLANK($D51),$D51="-"),"&lt;club&gt;",VLOOKUP($D51,#REF!,4,FALSE))</f>
        <v>&lt;club&gt;</v>
      </c>
      <c r="D51" s="76"/>
      <c r="E51" s="76"/>
      <c r="F51" s="73"/>
    </row>
    <row r="52" spans="1:6" s="71" customFormat="1" x14ac:dyDescent="0.25">
      <c r="A52" s="69">
        <f t="shared" si="0"/>
        <v>46</v>
      </c>
      <c r="B52" s="76"/>
      <c r="C52" s="70" t="str">
        <f>IF(OR(ISBLANK($D52),$D52="-"),"&lt;club&gt;",VLOOKUP($D52,#REF!,4,FALSE))</f>
        <v>&lt;club&gt;</v>
      </c>
      <c r="D52" s="76"/>
      <c r="E52" s="76"/>
      <c r="F52" s="73"/>
    </row>
    <row r="53" spans="1:6" s="71" customFormat="1" x14ac:dyDescent="0.25">
      <c r="A53" s="69">
        <f t="shared" si="0"/>
        <v>47</v>
      </c>
      <c r="B53" s="76"/>
      <c r="C53" s="70" t="str">
        <f>IF(OR(ISBLANK($D53),$D53="-"),"&lt;club&gt;",VLOOKUP($D53,#REF!,4,FALSE))</f>
        <v>&lt;club&gt;</v>
      </c>
      <c r="D53" s="76"/>
      <c r="E53" s="76"/>
      <c r="F53" s="73"/>
    </row>
    <row r="54" spans="1:6" s="71" customFormat="1" x14ac:dyDescent="0.25">
      <c r="A54" s="69">
        <f t="shared" si="0"/>
        <v>48</v>
      </c>
      <c r="B54" s="76"/>
      <c r="C54" s="70" t="str">
        <f>IF(OR(ISBLANK($D54),$D54="-"),"&lt;club&gt;",VLOOKUP($D54,#REF!,4,FALSE))</f>
        <v>&lt;club&gt;</v>
      </c>
      <c r="D54" s="76"/>
      <c r="E54" s="76"/>
      <c r="F54" s="73"/>
    </row>
    <row r="55" spans="1:6" s="71" customFormat="1" x14ac:dyDescent="0.25">
      <c r="A55" s="69">
        <f t="shared" si="0"/>
        <v>49</v>
      </c>
      <c r="B55" s="76"/>
      <c r="C55" s="70" t="str">
        <f>IF(OR(ISBLANK($D55),$D55="-"),"&lt;club&gt;",VLOOKUP($D55,#REF!,4,FALSE))</f>
        <v>&lt;club&gt;</v>
      </c>
      <c r="D55" s="76"/>
      <c r="E55" s="76"/>
      <c r="F55" s="73"/>
    </row>
    <row r="56" spans="1:6" s="71" customFormat="1" x14ac:dyDescent="0.25">
      <c r="A56" s="69">
        <f t="shared" si="0"/>
        <v>50</v>
      </c>
      <c r="B56" s="76"/>
      <c r="C56" s="70" t="str">
        <f>IF(OR(ISBLANK($D56),$D56="-"),"&lt;club&gt;",VLOOKUP($D56,#REF!,4,FALSE))</f>
        <v>&lt;club&gt;</v>
      </c>
      <c r="D56" s="76"/>
      <c r="E56" s="76"/>
      <c r="F56" s="73"/>
    </row>
    <row r="57" spans="1:6" s="71" customFormat="1" x14ac:dyDescent="0.25">
      <c r="A57" s="69">
        <f t="shared" si="0"/>
        <v>51</v>
      </c>
      <c r="B57" s="76"/>
      <c r="C57" s="70" t="str">
        <f>IF(OR(ISBLANK($D57),$D57="-"),"&lt;club&gt;",VLOOKUP($D57,#REF!,4,FALSE))</f>
        <v>&lt;club&gt;</v>
      </c>
      <c r="D57" s="76"/>
      <c r="E57" s="76"/>
      <c r="F57" s="73"/>
    </row>
    <row r="58" spans="1:6" s="71" customFormat="1" x14ac:dyDescent="0.25">
      <c r="A58" s="69">
        <f t="shared" si="0"/>
        <v>52</v>
      </c>
      <c r="B58" s="76"/>
      <c r="C58" s="70" t="str">
        <f>IF(OR(ISBLANK($D58),$D58="-"),"&lt;club&gt;",VLOOKUP($D58,#REF!,4,FALSE))</f>
        <v>&lt;club&gt;</v>
      </c>
      <c r="D58" s="76"/>
      <c r="E58" s="76"/>
      <c r="F58" s="73"/>
    </row>
    <row r="59" spans="1:6" s="71" customFormat="1" x14ac:dyDescent="0.25">
      <c r="A59" s="69">
        <f t="shared" si="0"/>
        <v>53</v>
      </c>
      <c r="B59" s="76"/>
      <c r="C59" s="70" t="str">
        <f>IF(OR(ISBLANK($D59),$D59="-"),"&lt;club&gt;",VLOOKUP($D59,#REF!,4,FALSE))</f>
        <v>&lt;club&gt;</v>
      </c>
      <c r="D59" s="76"/>
      <c r="E59" s="76"/>
      <c r="F59" s="73"/>
    </row>
    <row r="60" spans="1:6" s="71" customFormat="1" x14ac:dyDescent="0.25">
      <c r="A60" s="69">
        <f t="shared" si="0"/>
        <v>54</v>
      </c>
      <c r="B60" s="76"/>
      <c r="C60" s="70" t="str">
        <f>IF(OR(ISBLANK($D60),$D60="-"),"&lt;club&gt;",VLOOKUP($D60,#REF!,4,FALSE))</f>
        <v>&lt;club&gt;</v>
      </c>
      <c r="D60" s="76"/>
      <c r="E60" s="76"/>
      <c r="F60" s="73"/>
    </row>
    <row r="61" spans="1:6" s="71" customFormat="1" x14ac:dyDescent="0.25">
      <c r="A61" s="69">
        <f t="shared" si="0"/>
        <v>55</v>
      </c>
      <c r="B61" s="76"/>
      <c r="C61" s="70" t="str">
        <f>IF(OR(ISBLANK($D61),$D61="-"),"&lt;club&gt;",VLOOKUP($D61,#REF!,4,FALSE))</f>
        <v>&lt;club&gt;</v>
      </c>
      <c r="D61" s="76"/>
      <c r="E61" s="76"/>
      <c r="F61" s="73"/>
    </row>
    <row r="62" spans="1:6" s="71" customFormat="1" x14ac:dyDescent="0.25">
      <c r="A62" s="69">
        <f t="shared" si="0"/>
        <v>56</v>
      </c>
      <c r="B62" s="76"/>
      <c r="C62" s="70" t="str">
        <f>IF(OR(ISBLANK($D62),$D62="-"),"&lt;club&gt;",VLOOKUP($D62,#REF!,4,FALSE))</f>
        <v>&lt;club&gt;</v>
      </c>
      <c r="D62" s="76"/>
      <c r="E62" s="76"/>
      <c r="F62" s="73"/>
    </row>
    <row r="63" spans="1:6" s="71" customFormat="1" x14ac:dyDescent="0.25">
      <c r="A63" s="69">
        <f t="shared" si="0"/>
        <v>57</v>
      </c>
      <c r="B63" s="76"/>
      <c r="C63" s="70" t="str">
        <f>IF(OR(ISBLANK($D63),$D63="-"),"&lt;club&gt;",VLOOKUP($D63,#REF!,4,FALSE))</f>
        <v>&lt;club&gt;</v>
      </c>
      <c r="D63" s="76"/>
      <c r="E63" s="76"/>
      <c r="F63" s="73"/>
    </row>
    <row r="64" spans="1:6" s="71" customFormat="1" x14ac:dyDescent="0.25">
      <c r="A64" s="69">
        <f t="shared" si="0"/>
        <v>58</v>
      </c>
      <c r="B64" s="76"/>
      <c r="C64" s="70" t="str">
        <f>IF(OR(ISBLANK($D64),$D64="-"),"&lt;club&gt;",VLOOKUP($D64,#REF!,4,FALSE))</f>
        <v>&lt;club&gt;</v>
      </c>
      <c r="D64" s="76"/>
      <c r="E64" s="76"/>
      <c r="F64" s="73"/>
    </row>
    <row r="65" spans="1:6" s="71" customFormat="1" x14ac:dyDescent="0.25">
      <c r="A65" s="69">
        <f t="shared" si="0"/>
        <v>59</v>
      </c>
      <c r="B65" s="76"/>
      <c r="C65" s="70" t="str">
        <f>IF(OR(ISBLANK($D65),$D65="-"),"&lt;club&gt;",VLOOKUP($D65,#REF!,4,FALSE))</f>
        <v>&lt;club&gt;</v>
      </c>
      <c r="D65" s="76"/>
      <c r="E65" s="76"/>
      <c r="F65" s="73"/>
    </row>
    <row r="66" spans="1:6" s="71" customFormat="1" x14ac:dyDescent="0.25">
      <c r="A66" s="69">
        <f t="shared" si="0"/>
        <v>60</v>
      </c>
      <c r="B66" s="76"/>
      <c r="C66" s="70" t="str">
        <f>IF(OR(ISBLANK($D66),$D66="-"),"&lt;club&gt;",VLOOKUP($D66,#REF!,4,FALSE))</f>
        <v>&lt;club&gt;</v>
      </c>
      <c r="D66" s="76"/>
      <c r="E66" s="76"/>
      <c r="F66" s="73"/>
    </row>
    <row r="67" spans="1:6" s="71" customFormat="1" x14ac:dyDescent="0.25">
      <c r="A67" s="69">
        <f t="shared" si="0"/>
        <v>61</v>
      </c>
      <c r="B67" s="76"/>
      <c r="C67" s="70" t="str">
        <f>IF(OR(ISBLANK($D67),$D67="-"),"&lt;club&gt;",VLOOKUP($D67,#REF!,4,FALSE))</f>
        <v>&lt;club&gt;</v>
      </c>
      <c r="D67" s="76"/>
      <c r="E67" s="76"/>
      <c r="F67" s="73"/>
    </row>
    <row r="68" spans="1:6" s="71" customFormat="1" x14ac:dyDescent="0.25">
      <c r="A68" s="69">
        <f t="shared" si="0"/>
        <v>62</v>
      </c>
      <c r="B68" s="76"/>
      <c r="C68" s="70" t="str">
        <f>IF(OR(ISBLANK($D68),$D68="-"),"&lt;club&gt;",VLOOKUP($D68,#REF!,4,FALSE))</f>
        <v>&lt;club&gt;</v>
      </c>
      <c r="D68" s="76"/>
      <c r="E68" s="76"/>
      <c r="F68" s="73"/>
    </row>
    <row r="69" spans="1:6" s="71" customFormat="1" x14ac:dyDescent="0.25">
      <c r="A69" s="69">
        <f t="shared" si="0"/>
        <v>63</v>
      </c>
      <c r="B69" s="76"/>
      <c r="C69" s="70" t="str">
        <f>IF(OR(ISBLANK($D69),$D69="-"),"&lt;club&gt;",VLOOKUP($D69,#REF!,4,FALSE))</f>
        <v>&lt;club&gt;</v>
      </c>
      <c r="D69" s="76"/>
      <c r="E69" s="76"/>
      <c r="F69" s="73"/>
    </row>
    <row r="70" spans="1:6" s="71" customFormat="1" x14ac:dyDescent="0.25">
      <c r="A70" s="69">
        <f t="shared" si="0"/>
        <v>64</v>
      </c>
      <c r="B70" s="76"/>
      <c r="C70" s="70" t="str">
        <f>IF(OR(ISBLANK($D70),$D70="-"),"&lt;club&gt;",VLOOKUP($D70,#REF!,4,FALSE))</f>
        <v>&lt;club&gt;</v>
      </c>
      <c r="D70" s="76"/>
      <c r="E70" s="76"/>
      <c r="F70" s="73"/>
    </row>
    <row r="71" spans="1:6" s="71" customFormat="1" x14ac:dyDescent="0.25">
      <c r="A71" s="69">
        <f t="shared" si="0"/>
        <v>65</v>
      </c>
      <c r="B71" s="76"/>
      <c r="C71" s="70" t="str">
        <f>IF(OR(ISBLANK($D71),$D71="-"),"&lt;club&gt;",VLOOKUP($D71,#REF!,4,FALSE))</f>
        <v>&lt;club&gt;</v>
      </c>
      <c r="D71" s="76"/>
      <c r="E71" s="76"/>
      <c r="F71" s="73"/>
    </row>
    <row r="72" spans="1:6" s="71" customFormat="1" x14ac:dyDescent="0.25">
      <c r="A72" s="69">
        <f t="shared" si="0"/>
        <v>66</v>
      </c>
      <c r="B72" s="76"/>
      <c r="C72" s="70" t="str">
        <f>IF(OR(ISBLANK($D72),$D72="-"),"&lt;club&gt;",VLOOKUP($D72,#REF!,4,FALSE))</f>
        <v>&lt;club&gt;</v>
      </c>
      <c r="D72" s="76"/>
      <c r="E72" s="76"/>
      <c r="F72" s="73"/>
    </row>
    <row r="73" spans="1:6" s="71" customFormat="1" x14ac:dyDescent="0.25">
      <c r="A73" s="69">
        <f t="shared" ref="A73:A136" si="1">A72+1</f>
        <v>67</v>
      </c>
      <c r="B73" s="76"/>
      <c r="C73" s="70" t="str">
        <f>IF(OR(ISBLANK($D73),$D73="-"),"&lt;club&gt;",VLOOKUP($D73,#REF!,4,FALSE))</f>
        <v>&lt;club&gt;</v>
      </c>
      <c r="D73" s="76"/>
      <c r="E73" s="76"/>
      <c r="F73" s="73"/>
    </row>
    <row r="74" spans="1:6" s="71" customFormat="1" x14ac:dyDescent="0.25">
      <c r="A74" s="69">
        <f t="shared" si="1"/>
        <v>68</v>
      </c>
      <c r="B74" s="76"/>
      <c r="C74" s="70" t="str">
        <f>IF(OR(ISBLANK($D74),$D74="-"),"&lt;club&gt;",VLOOKUP($D74,#REF!,4,FALSE))</f>
        <v>&lt;club&gt;</v>
      </c>
      <c r="D74" s="76"/>
      <c r="E74" s="76"/>
      <c r="F74" s="73"/>
    </row>
    <row r="75" spans="1:6" s="71" customFormat="1" x14ac:dyDescent="0.25">
      <c r="A75" s="69">
        <f t="shared" si="1"/>
        <v>69</v>
      </c>
      <c r="B75" s="76"/>
      <c r="C75" s="70" t="str">
        <f>IF(OR(ISBLANK($D75),$D75="-"),"&lt;club&gt;",VLOOKUP($D75,#REF!,4,FALSE))</f>
        <v>&lt;club&gt;</v>
      </c>
      <c r="D75" s="76"/>
      <c r="E75" s="76"/>
      <c r="F75" s="73"/>
    </row>
    <row r="76" spans="1:6" s="71" customFormat="1" x14ac:dyDescent="0.25">
      <c r="A76" s="69">
        <f t="shared" si="1"/>
        <v>70</v>
      </c>
      <c r="B76" s="76"/>
      <c r="C76" s="70" t="str">
        <f>IF(OR(ISBLANK($D76),$D76="-"),"&lt;club&gt;",VLOOKUP($D76,#REF!,4,FALSE))</f>
        <v>&lt;club&gt;</v>
      </c>
      <c r="D76" s="76"/>
      <c r="E76" s="76"/>
      <c r="F76" s="73"/>
    </row>
    <row r="77" spans="1:6" s="71" customFormat="1" x14ac:dyDescent="0.25">
      <c r="A77" s="69">
        <f t="shared" si="1"/>
        <v>71</v>
      </c>
      <c r="B77" s="76"/>
      <c r="C77" s="70" t="str">
        <f>IF(OR(ISBLANK($D77),$D77="-"),"&lt;club&gt;",VLOOKUP($D77,#REF!,4,FALSE))</f>
        <v>&lt;club&gt;</v>
      </c>
      <c r="D77" s="76"/>
      <c r="E77" s="76"/>
      <c r="F77" s="73"/>
    </row>
    <row r="78" spans="1:6" s="71" customFormat="1" x14ac:dyDescent="0.25">
      <c r="A78" s="69">
        <f t="shared" si="1"/>
        <v>72</v>
      </c>
      <c r="B78" s="76"/>
      <c r="C78" s="70" t="str">
        <f>IF(OR(ISBLANK($D78),$D78="-"),"&lt;club&gt;",VLOOKUP($D78,#REF!,4,FALSE))</f>
        <v>&lt;club&gt;</v>
      </c>
      <c r="D78" s="76"/>
      <c r="E78" s="76"/>
      <c r="F78" s="73"/>
    </row>
    <row r="79" spans="1:6" s="71" customFormat="1" x14ac:dyDescent="0.25">
      <c r="A79" s="69">
        <f t="shared" si="1"/>
        <v>73</v>
      </c>
      <c r="B79" s="76"/>
      <c r="C79" s="70" t="str">
        <f>IF(OR(ISBLANK($D79),$D79="-"),"&lt;club&gt;",VLOOKUP($D79,#REF!,4,FALSE))</f>
        <v>&lt;club&gt;</v>
      </c>
      <c r="D79" s="76"/>
      <c r="E79" s="76"/>
      <c r="F79" s="73"/>
    </row>
    <row r="80" spans="1:6" s="71" customFormat="1" x14ac:dyDescent="0.25">
      <c r="A80" s="69">
        <f t="shared" si="1"/>
        <v>74</v>
      </c>
      <c r="B80" s="76"/>
      <c r="C80" s="70" t="str">
        <f>IF(OR(ISBLANK($D80),$D80="-"),"&lt;club&gt;",VLOOKUP($D80,#REF!,4,FALSE))</f>
        <v>&lt;club&gt;</v>
      </c>
      <c r="D80" s="76"/>
      <c r="E80" s="76"/>
      <c r="F80" s="73"/>
    </row>
    <row r="81" spans="1:6" s="71" customFormat="1" x14ac:dyDescent="0.25">
      <c r="A81" s="69">
        <f t="shared" si="1"/>
        <v>75</v>
      </c>
      <c r="B81" s="76"/>
      <c r="C81" s="70" t="str">
        <f>IF(OR(ISBLANK($D81),$D81="-"),"&lt;club&gt;",VLOOKUP($D81,#REF!,4,FALSE))</f>
        <v>&lt;club&gt;</v>
      </c>
      <c r="D81" s="76"/>
      <c r="E81" s="76"/>
      <c r="F81" s="73"/>
    </row>
    <row r="82" spans="1:6" s="71" customFormat="1" x14ac:dyDescent="0.25">
      <c r="A82" s="69">
        <f t="shared" si="1"/>
        <v>76</v>
      </c>
      <c r="B82" s="76"/>
      <c r="C82" s="70" t="str">
        <f>IF(OR(ISBLANK($D82),$D82="-"),"&lt;club&gt;",VLOOKUP($D82,#REF!,4,FALSE))</f>
        <v>&lt;club&gt;</v>
      </c>
      <c r="D82" s="76"/>
      <c r="E82" s="76"/>
      <c r="F82" s="73"/>
    </row>
    <row r="83" spans="1:6" s="71" customFormat="1" x14ac:dyDescent="0.25">
      <c r="A83" s="69">
        <f t="shared" si="1"/>
        <v>77</v>
      </c>
      <c r="B83" s="76"/>
      <c r="C83" s="70" t="str">
        <f>IF(OR(ISBLANK($D83),$D83="-"),"&lt;club&gt;",VLOOKUP($D83,#REF!,4,FALSE))</f>
        <v>&lt;club&gt;</v>
      </c>
      <c r="D83" s="76"/>
      <c r="E83" s="76"/>
      <c r="F83" s="73"/>
    </row>
    <row r="84" spans="1:6" s="71" customFormat="1" x14ac:dyDescent="0.25">
      <c r="A84" s="69">
        <f t="shared" si="1"/>
        <v>78</v>
      </c>
      <c r="B84" s="76"/>
      <c r="C84" s="70" t="str">
        <f>IF(OR(ISBLANK($D84),$D84="-"),"&lt;club&gt;",VLOOKUP($D84,#REF!,4,FALSE))</f>
        <v>&lt;club&gt;</v>
      </c>
      <c r="D84" s="76"/>
      <c r="E84" s="76"/>
      <c r="F84" s="73"/>
    </row>
    <row r="85" spans="1:6" s="71" customFormat="1" x14ac:dyDescent="0.25">
      <c r="A85" s="69">
        <f t="shared" si="1"/>
        <v>79</v>
      </c>
      <c r="B85" s="76"/>
      <c r="C85" s="70" t="str">
        <f>IF(OR(ISBLANK($D85),$D85="-"),"&lt;club&gt;",VLOOKUP($D85,#REF!,4,FALSE))</f>
        <v>&lt;club&gt;</v>
      </c>
      <c r="D85" s="76"/>
      <c r="E85" s="76"/>
      <c r="F85" s="73"/>
    </row>
    <row r="86" spans="1:6" s="71" customFormat="1" x14ac:dyDescent="0.25">
      <c r="A86" s="69">
        <f t="shared" si="1"/>
        <v>80</v>
      </c>
      <c r="B86" s="76"/>
      <c r="C86" s="70" t="str">
        <f>IF(OR(ISBLANK($D86),$D86="-"),"&lt;club&gt;",VLOOKUP($D86,#REF!,4,FALSE))</f>
        <v>&lt;club&gt;</v>
      </c>
      <c r="D86" s="76"/>
      <c r="E86" s="76"/>
      <c r="F86" s="73"/>
    </row>
    <row r="87" spans="1:6" s="71" customFormat="1" x14ac:dyDescent="0.25">
      <c r="A87" s="69">
        <f t="shared" si="1"/>
        <v>81</v>
      </c>
      <c r="B87" s="76"/>
      <c r="C87" s="70" t="str">
        <f>IF(OR(ISBLANK($D87),$D87="-"),"&lt;club&gt;",VLOOKUP($D87,#REF!,4,FALSE))</f>
        <v>&lt;club&gt;</v>
      </c>
      <c r="D87" s="76"/>
      <c r="E87" s="76"/>
      <c r="F87" s="73"/>
    </row>
    <row r="88" spans="1:6" s="71" customFormat="1" x14ac:dyDescent="0.25">
      <c r="A88" s="69">
        <f t="shared" si="1"/>
        <v>82</v>
      </c>
      <c r="B88" s="76"/>
      <c r="C88" s="70" t="str">
        <f>IF(OR(ISBLANK($D88),$D88="-"),"&lt;club&gt;",VLOOKUP($D88,#REF!,4,FALSE))</f>
        <v>&lt;club&gt;</v>
      </c>
      <c r="D88" s="76"/>
      <c r="E88" s="76"/>
      <c r="F88" s="73"/>
    </row>
    <row r="89" spans="1:6" s="71" customFormat="1" x14ac:dyDescent="0.25">
      <c r="A89" s="69">
        <f t="shared" si="1"/>
        <v>83</v>
      </c>
      <c r="B89" s="76"/>
      <c r="C89" s="70" t="str">
        <f>IF(OR(ISBLANK($D89),$D89="-"),"&lt;club&gt;",VLOOKUP($D89,#REF!,4,FALSE))</f>
        <v>&lt;club&gt;</v>
      </c>
      <c r="D89" s="76"/>
      <c r="E89" s="76"/>
      <c r="F89" s="73"/>
    </row>
    <row r="90" spans="1:6" s="71" customFormat="1" x14ac:dyDescent="0.25">
      <c r="A90" s="69">
        <f t="shared" si="1"/>
        <v>84</v>
      </c>
      <c r="B90" s="76"/>
      <c r="C90" s="70" t="str">
        <f>IF(OR(ISBLANK($D90),$D90="-"),"&lt;club&gt;",VLOOKUP($D90,#REF!,4,FALSE))</f>
        <v>&lt;club&gt;</v>
      </c>
      <c r="D90" s="76"/>
      <c r="E90" s="76"/>
      <c r="F90" s="73"/>
    </row>
    <row r="91" spans="1:6" s="71" customFormat="1" x14ac:dyDescent="0.25">
      <c r="A91" s="69">
        <f t="shared" si="1"/>
        <v>85</v>
      </c>
      <c r="B91" s="76"/>
      <c r="C91" s="70" t="str">
        <f>IF(OR(ISBLANK($D91),$D91="-"),"&lt;club&gt;",VLOOKUP($D91,#REF!,4,FALSE))</f>
        <v>&lt;club&gt;</v>
      </c>
      <c r="D91" s="76"/>
      <c r="E91" s="76"/>
      <c r="F91" s="73"/>
    </row>
    <row r="92" spans="1:6" s="71" customFormat="1" x14ac:dyDescent="0.25">
      <c r="A92" s="69">
        <f t="shared" si="1"/>
        <v>86</v>
      </c>
      <c r="B92" s="76"/>
      <c r="C92" s="70" t="str">
        <f>IF(OR(ISBLANK($D92),$D92="-"),"&lt;club&gt;",VLOOKUP($D92,#REF!,4,FALSE))</f>
        <v>&lt;club&gt;</v>
      </c>
      <c r="D92" s="76"/>
      <c r="E92" s="76"/>
      <c r="F92" s="73"/>
    </row>
    <row r="93" spans="1:6" s="71" customFormat="1" x14ac:dyDescent="0.25">
      <c r="A93" s="69">
        <f t="shared" si="1"/>
        <v>87</v>
      </c>
      <c r="B93" s="76"/>
      <c r="C93" s="70" t="str">
        <f>IF(OR(ISBLANK($D93),$D93="-"),"&lt;club&gt;",VLOOKUP($D93,#REF!,4,FALSE))</f>
        <v>&lt;club&gt;</v>
      </c>
      <c r="D93" s="76"/>
      <c r="E93" s="76"/>
      <c r="F93" s="73"/>
    </row>
    <row r="94" spans="1:6" s="71" customFormat="1" x14ac:dyDescent="0.25">
      <c r="A94" s="69">
        <f t="shared" si="1"/>
        <v>88</v>
      </c>
      <c r="B94" s="76"/>
      <c r="C94" s="70" t="str">
        <f>IF(OR(ISBLANK($D94),$D94="-"),"&lt;club&gt;",VLOOKUP($D94,#REF!,4,FALSE))</f>
        <v>&lt;club&gt;</v>
      </c>
      <c r="D94" s="76"/>
      <c r="E94" s="76"/>
      <c r="F94" s="73"/>
    </row>
    <row r="95" spans="1:6" s="71" customFormat="1" x14ac:dyDescent="0.25">
      <c r="A95" s="69">
        <f t="shared" si="1"/>
        <v>89</v>
      </c>
      <c r="B95" s="76"/>
      <c r="C95" s="70" t="str">
        <f>IF(OR(ISBLANK($D95),$D95="-"),"&lt;club&gt;",VLOOKUP($D95,#REF!,4,FALSE))</f>
        <v>&lt;club&gt;</v>
      </c>
      <c r="D95" s="76"/>
      <c r="E95" s="76"/>
      <c r="F95" s="73"/>
    </row>
    <row r="96" spans="1:6" s="71" customFormat="1" x14ac:dyDescent="0.25">
      <c r="A96" s="69">
        <f t="shared" si="1"/>
        <v>90</v>
      </c>
      <c r="B96" s="76"/>
      <c r="C96" s="70" t="str">
        <f>IF(OR(ISBLANK($D96),$D96="-"),"&lt;club&gt;",VLOOKUP($D96,#REF!,4,FALSE))</f>
        <v>&lt;club&gt;</v>
      </c>
      <c r="D96" s="76"/>
      <c r="E96" s="76"/>
      <c r="F96" s="73"/>
    </row>
    <row r="97" spans="1:6" s="71" customFormat="1" x14ac:dyDescent="0.25">
      <c r="A97" s="69">
        <f t="shared" si="1"/>
        <v>91</v>
      </c>
      <c r="B97" s="76"/>
      <c r="C97" s="70" t="str">
        <f>IF(OR(ISBLANK($D97),$D97="-"),"&lt;club&gt;",VLOOKUP($D97,#REF!,4,FALSE))</f>
        <v>&lt;club&gt;</v>
      </c>
      <c r="D97" s="76"/>
      <c r="E97" s="76"/>
      <c r="F97" s="73"/>
    </row>
    <row r="98" spans="1:6" s="71" customFormat="1" x14ac:dyDescent="0.25">
      <c r="A98" s="69">
        <f t="shared" si="1"/>
        <v>92</v>
      </c>
      <c r="B98" s="76"/>
      <c r="C98" s="70" t="str">
        <f>IF(OR(ISBLANK($D98),$D98="-"),"&lt;club&gt;",VLOOKUP($D98,#REF!,4,FALSE))</f>
        <v>&lt;club&gt;</v>
      </c>
      <c r="D98" s="76"/>
      <c r="E98" s="76"/>
      <c r="F98" s="73"/>
    </row>
    <row r="99" spans="1:6" s="71" customFormat="1" x14ac:dyDescent="0.25">
      <c r="A99" s="69">
        <f t="shared" si="1"/>
        <v>93</v>
      </c>
      <c r="B99" s="76"/>
      <c r="C99" s="70" t="str">
        <f>IF(OR(ISBLANK($D99),$D99="-"),"&lt;club&gt;",VLOOKUP($D99,#REF!,4,FALSE))</f>
        <v>&lt;club&gt;</v>
      </c>
      <c r="D99" s="76"/>
      <c r="E99" s="76"/>
      <c r="F99" s="73"/>
    </row>
    <row r="100" spans="1:6" s="71" customFormat="1" x14ac:dyDescent="0.25">
      <c r="A100" s="69">
        <f t="shared" si="1"/>
        <v>94</v>
      </c>
      <c r="B100" s="76"/>
      <c r="C100" s="70" t="str">
        <f>IF(OR(ISBLANK($D100),$D100="-"),"&lt;club&gt;",VLOOKUP($D100,#REF!,4,FALSE))</f>
        <v>&lt;club&gt;</v>
      </c>
      <c r="D100" s="76"/>
      <c r="E100" s="76"/>
      <c r="F100" s="73"/>
    </row>
    <row r="101" spans="1:6" s="71" customFormat="1" x14ac:dyDescent="0.25">
      <c r="A101" s="69">
        <f t="shared" si="1"/>
        <v>95</v>
      </c>
      <c r="B101" s="76"/>
      <c r="C101" s="70" t="str">
        <f>IF(OR(ISBLANK($D101),$D101="-"),"&lt;club&gt;",VLOOKUP($D101,#REF!,4,FALSE))</f>
        <v>&lt;club&gt;</v>
      </c>
      <c r="D101" s="76"/>
      <c r="E101" s="76"/>
      <c r="F101" s="73"/>
    </row>
    <row r="102" spans="1:6" s="71" customFormat="1" x14ac:dyDescent="0.25">
      <c r="A102" s="69">
        <f t="shared" si="1"/>
        <v>96</v>
      </c>
      <c r="B102" s="76"/>
      <c r="C102" s="70" t="str">
        <f>IF(OR(ISBLANK($D102),$D102="-"),"&lt;club&gt;",VLOOKUP($D102,#REF!,4,FALSE))</f>
        <v>&lt;club&gt;</v>
      </c>
      <c r="D102" s="76"/>
      <c r="E102" s="76"/>
      <c r="F102" s="73"/>
    </row>
    <row r="103" spans="1:6" s="71" customFormat="1" x14ac:dyDescent="0.25">
      <c r="A103" s="69">
        <f t="shared" si="1"/>
        <v>97</v>
      </c>
      <c r="B103" s="76"/>
      <c r="C103" s="70" t="str">
        <f>IF(OR(ISBLANK($D103),$D103="-"),"&lt;club&gt;",VLOOKUP($D103,#REF!,4,FALSE))</f>
        <v>&lt;club&gt;</v>
      </c>
      <c r="D103" s="76"/>
      <c r="E103" s="76"/>
      <c r="F103" s="73"/>
    </row>
    <row r="104" spans="1:6" s="71" customFormat="1" x14ac:dyDescent="0.25">
      <c r="A104" s="69">
        <f t="shared" si="1"/>
        <v>98</v>
      </c>
      <c r="B104" s="76"/>
      <c r="C104" s="70" t="str">
        <f>IF(OR(ISBLANK($D104),$D104="-"),"&lt;club&gt;",VLOOKUP($D104,#REF!,4,FALSE))</f>
        <v>&lt;club&gt;</v>
      </c>
      <c r="D104" s="76"/>
      <c r="E104" s="76"/>
      <c r="F104" s="73"/>
    </row>
    <row r="105" spans="1:6" s="71" customFormat="1" x14ac:dyDescent="0.25">
      <c r="A105" s="69">
        <f t="shared" si="1"/>
        <v>99</v>
      </c>
      <c r="B105" s="76"/>
      <c r="C105" s="70" t="str">
        <f>IF(OR(ISBLANK($D105),$D105="-"),"&lt;club&gt;",VLOOKUP($D105,#REF!,4,FALSE))</f>
        <v>&lt;club&gt;</v>
      </c>
      <c r="D105" s="76"/>
      <c r="E105" s="76"/>
      <c r="F105" s="73"/>
    </row>
    <row r="106" spans="1:6" s="71" customFormat="1" x14ac:dyDescent="0.25">
      <c r="A106" s="69">
        <f t="shared" si="1"/>
        <v>100</v>
      </c>
      <c r="B106" s="76"/>
      <c r="C106" s="70" t="str">
        <f>IF(OR(ISBLANK($D106),$D106="-"),"&lt;club&gt;",VLOOKUP($D106,#REF!,4,FALSE))</f>
        <v>&lt;club&gt;</v>
      </c>
      <c r="D106" s="76"/>
      <c r="E106" s="76"/>
      <c r="F106" s="73"/>
    </row>
    <row r="107" spans="1:6" s="71" customFormat="1" x14ac:dyDescent="0.25">
      <c r="A107" s="69">
        <f t="shared" si="1"/>
        <v>101</v>
      </c>
      <c r="B107" s="76"/>
      <c r="C107" s="70" t="str">
        <f>IF(OR(ISBLANK($D107),$D107="-"),"&lt;club&gt;",VLOOKUP($D107,#REF!,4,FALSE))</f>
        <v>&lt;club&gt;</v>
      </c>
      <c r="D107" s="76"/>
      <c r="E107" s="76"/>
      <c r="F107" s="73"/>
    </row>
    <row r="108" spans="1:6" s="71" customFormat="1" x14ac:dyDescent="0.25">
      <c r="A108" s="69">
        <f t="shared" si="1"/>
        <v>102</v>
      </c>
      <c r="B108" s="76"/>
      <c r="C108" s="70" t="str">
        <f>IF(OR(ISBLANK($D108),$D108="-"),"&lt;club&gt;",VLOOKUP($D108,#REF!,4,FALSE))</f>
        <v>&lt;club&gt;</v>
      </c>
      <c r="D108" s="76"/>
      <c r="E108" s="76"/>
      <c r="F108" s="73"/>
    </row>
    <row r="109" spans="1:6" s="71" customFormat="1" x14ac:dyDescent="0.25">
      <c r="A109" s="69">
        <f t="shared" si="1"/>
        <v>103</v>
      </c>
      <c r="B109" s="76"/>
      <c r="C109" s="70" t="str">
        <f>IF(OR(ISBLANK($D109),$D109="-"),"&lt;club&gt;",VLOOKUP($D109,#REF!,4,FALSE))</f>
        <v>&lt;club&gt;</v>
      </c>
      <c r="D109" s="76"/>
      <c r="E109" s="76"/>
      <c r="F109" s="73"/>
    </row>
    <row r="110" spans="1:6" s="71" customFormat="1" x14ac:dyDescent="0.25">
      <c r="A110" s="69">
        <f t="shared" si="1"/>
        <v>104</v>
      </c>
      <c r="B110" s="76"/>
      <c r="C110" s="70" t="str">
        <f>IF(OR(ISBLANK($D110),$D110="-"),"&lt;club&gt;",VLOOKUP($D110,#REF!,4,FALSE))</f>
        <v>&lt;club&gt;</v>
      </c>
      <c r="D110" s="76"/>
      <c r="E110" s="76"/>
      <c r="F110" s="73"/>
    </row>
    <row r="111" spans="1:6" s="71" customFormat="1" x14ac:dyDescent="0.25">
      <c r="A111" s="69">
        <f t="shared" si="1"/>
        <v>105</v>
      </c>
      <c r="B111" s="76"/>
      <c r="C111" s="70" t="str">
        <f>IF(OR(ISBLANK($D111),$D111="-"),"&lt;club&gt;",VLOOKUP($D111,#REF!,4,FALSE))</f>
        <v>&lt;club&gt;</v>
      </c>
      <c r="D111" s="76"/>
      <c r="E111" s="76"/>
      <c r="F111" s="73"/>
    </row>
    <row r="112" spans="1:6" s="71" customFormat="1" x14ac:dyDescent="0.25">
      <c r="A112" s="69">
        <f t="shared" si="1"/>
        <v>106</v>
      </c>
      <c r="B112" s="76"/>
      <c r="C112" s="70" t="str">
        <f>IF(OR(ISBLANK($D112),$D112="-"),"&lt;club&gt;",VLOOKUP($D112,#REF!,4,FALSE))</f>
        <v>&lt;club&gt;</v>
      </c>
      <c r="D112" s="76"/>
      <c r="E112" s="76"/>
      <c r="F112" s="73"/>
    </row>
    <row r="113" spans="1:6" s="71" customFormat="1" x14ac:dyDescent="0.25">
      <c r="A113" s="69">
        <f t="shared" si="1"/>
        <v>107</v>
      </c>
      <c r="B113" s="76"/>
      <c r="C113" s="70" t="str">
        <f>IF(OR(ISBLANK($D113),$D113="-"),"&lt;club&gt;",VLOOKUP($D113,#REF!,4,FALSE))</f>
        <v>&lt;club&gt;</v>
      </c>
      <c r="D113" s="76"/>
      <c r="E113" s="76"/>
      <c r="F113" s="73"/>
    </row>
    <row r="114" spans="1:6" s="71" customFormat="1" x14ac:dyDescent="0.25">
      <c r="A114" s="69">
        <f t="shared" si="1"/>
        <v>108</v>
      </c>
      <c r="B114" s="76"/>
      <c r="C114" s="70" t="str">
        <f>IF(OR(ISBLANK($D114),$D114="-"),"&lt;club&gt;",VLOOKUP($D114,#REF!,4,FALSE))</f>
        <v>&lt;club&gt;</v>
      </c>
      <c r="D114" s="76"/>
      <c r="E114" s="76"/>
      <c r="F114" s="73"/>
    </row>
    <row r="115" spans="1:6" s="71" customFormat="1" x14ac:dyDescent="0.25">
      <c r="A115" s="69">
        <f t="shared" si="1"/>
        <v>109</v>
      </c>
      <c r="B115" s="76"/>
      <c r="C115" s="70" t="str">
        <f>IF(OR(ISBLANK($D115),$D115="-"),"&lt;club&gt;",VLOOKUP($D115,#REF!,4,FALSE))</f>
        <v>&lt;club&gt;</v>
      </c>
      <c r="D115" s="76"/>
      <c r="E115" s="76"/>
      <c r="F115" s="73"/>
    </row>
    <row r="116" spans="1:6" s="71" customFormat="1" x14ac:dyDescent="0.25">
      <c r="A116" s="69">
        <f t="shared" si="1"/>
        <v>110</v>
      </c>
      <c r="B116" s="76"/>
      <c r="C116" s="70" t="str">
        <f>IF(OR(ISBLANK($D116),$D116="-"),"&lt;club&gt;",VLOOKUP($D116,#REF!,4,FALSE))</f>
        <v>&lt;club&gt;</v>
      </c>
      <c r="D116" s="76"/>
      <c r="E116" s="76"/>
      <c r="F116" s="73"/>
    </row>
    <row r="117" spans="1:6" s="71" customFormat="1" x14ac:dyDescent="0.25">
      <c r="A117" s="69">
        <f t="shared" si="1"/>
        <v>111</v>
      </c>
      <c r="B117" s="76"/>
      <c r="C117" s="70" t="str">
        <f>IF(OR(ISBLANK($D117),$D117="-"),"&lt;club&gt;",VLOOKUP($D117,#REF!,4,FALSE))</f>
        <v>&lt;club&gt;</v>
      </c>
      <c r="D117" s="76"/>
      <c r="E117" s="76"/>
      <c r="F117" s="73"/>
    </row>
    <row r="118" spans="1:6" s="71" customFormat="1" x14ac:dyDescent="0.25">
      <c r="A118" s="69">
        <f t="shared" si="1"/>
        <v>112</v>
      </c>
      <c r="B118" s="76"/>
      <c r="C118" s="70" t="str">
        <f>IF(OR(ISBLANK($D118),$D118="-"),"&lt;club&gt;",VLOOKUP($D118,#REF!,4,FALSE))</f>
        <v>&lt;club&gt;</v>
      </c>
      <c r="D118" s="76"/>
      <c r="E118" s="76"/>
      <c r="F118" s="73"/>
    </row>
    <row r="119" spans="1:6" s="71" customFormat="1" x14ac:dyDescent="0.25">
      <c r="A119" s="69">
        <f t="shared" si="1"/>
        <v>113</v>
      </c>
      <c r="B119" s="76"/>
      <c r="C119" s="70" t="str">
        <f>IF(OR(ISBLANK($D119),$D119="-"),"&lt;club&gt;",VLOOKUP($D119,#REF!,4,FALSE))</f>
        <v>&lt;club&gt;</v>
      </c>
      <c r="D119" s="76"/>
      <c r="E119" s="76"/>
      <c r="F119" s="73"/>
    </row>
    <row r="120" spans="1:6" s="71" customFormat="1" x14ac:dyDescent="0.25">
      <c r="A120" s="69">
        <f t="shared" si="1"/>
        <v>114</v>
      </c>
      <c r="B120" s="76"/>
      <c r="C120" s="70" t="str">
        <f>IF(OR(ISBLANK($D120),$D120="-"),"&lt;club&gt;",VLOOKUP($D120,#REF!,4,FALSE))</f>
        <v>&lt;club&gt;</v>
      </c>
      <c r="D120" s="76"/>
      <c r="E120" s="76"/>
      <c r="F120" s="73"/>
    </row>
    <row r="121" spans="1:6" s="71" customFormat="1" x14ac:dyDescent="0.25">
      <c r="A121" s="69">
        <f t="shared" si="1"/>
        <v>115</v>
      </c>
      <c r="B121" s="76"/>
      <c r="C121" s="70" t="str">
        <f>IF(OR(ISBLANK($D121),$D121="-"),"&lt;club&gt;",VLOOKUP($D121,#REF!,4,FALSE))</f>
        <v>&lt;club&gt;</v>
      </c>
      <c r="D121" s="76"/>
      <c r="E121" s="76"/>
      <c r="F121" s="73"/>
    </row>
    <row r="122" spans="1:6" s="71" customFormat="1" x14ac:dyDescent="0.25">
      <c r="A122" s="69">
        <f t="shared" si="1"/>
        <v>116</v>
      </c>
      <c r="B122" s="76"/>
      <c r="C122" s="70" t="str">
        <f>IF(OR(ISBLANK($D122),$D122="-"),"&lt;club&gt;",VLOOKUP($D122,#REF!,4,FALSE))</f>
        <v>&lt;club&gt;</v>
      </c>
      <c r="D122" s="76"/>
      <c r="E122" s="76"/>
      <c r="F122" s="73"/>
    </row>
    <row r="123" spans="1:6" s="71" customFormat="1" x14ac:dyDescent="0.25">
      <c r="A123" s="69">
        <f t="shared" si="1"/>
        <v>117</v>
      </c>
      <c r="B123" s="76"/>
      <c r="C123" s="70" t="str">
        <f>IF(OR(ISBLANK($D123),$D123="-"),"&lt;club&gt;",VLOOKUP($D123,#REF!,4,FALSE))</f>
        <v>&lt;club&gt;</v>
      </c>
      <c r="D123" s="76"/>
      <c r="E123" s="76"/>
      <c r="F123" s="73"/>
    </row>
    <row r="124" spans="1:6" s="71" customFormat="1" x14ac:dyDescent="0.25">
      <c r="A124" s="69">
        <f t="shared" si="1"/>
        <v>118</v>
      </c>
      <c r="B124" s="76"/>
      <c r="C124" s="70" t="str">
        <f>IF(OR(ISBLANK($D124),$D124="-"),"&lt;club&gt;",VLOOKUP($D124,#REF!,4,FALSE))</f>
        <v>&lt;club&gt;</v>
      </c>
      <c r="D124" s="76"/>
      <c r="E124" s="76"/>
      <c r="F124" s="73"/>
    </row>
    <row r="125" spans="1:6" s="71" customFormat="1" x14ac:dyDescent="0.25">
      <c r="A125" s="69">
        <f t="shared" si="1"/>
        <v>119</v>
      </c>
      <c r="B125" s="76"/>
      <c r="C125" s="70" t="str">
        <f>IF(OR(ISBLANK($D125),$D125="-"),"&lt;club&gt;",VLOOKUP($D125,#REF!,4,FALSE))</f>
        <v>&lt;club&gt;</v>
      </c>
      <c r="D125" s="76"/>
      <c r="E125" s="76"/>
      <c r="F125" s="73"/>
    </row>
    <row r="126" spans="1:6" s="71" customFormat="1" x14ac:dyDescent="0.25">
      <c r="A126" s="69">
        <f t="shared" si="1"/>
        <v>120</v>
      </c>
      <c r="B126" s="76"/>
      <c r="C126" s="70" t="str">
        <f>IF(OR(ISBLANK($D126),$D126="-"),"&lt;club&gt;",VLOOKUP($D126,#REF!,4,FALSE))</f>
        <v>&lt;club&gt;</v>
      </c>
      <c r="D126" s="76"/>
      <c r="E126" s="76"/>
      <c r="F126" s="73"/>
    </row>
    <row r="127" spans="1:6" s="71" customFormat="1" x14ac:dyDescent="0.25">
      <c r="A127" s="69">
        <f t="shared" si="1"/>
        <v>121</v>
      </c>
      <c r="B127" s="76"/>
      <c r="C127" s="70" t="str">
        <f>IF(OR(ISBLANK($D127),$D127="-"),"&lt;club&gt;",VLOOKUP($D127,#REF!,4,FALSE))</f>
        <v>&lt;club&gt;</v>
      </c>
      <c r="D127" s="76"/>
      <c r="E127" s="76"/>
      <c r="F127" s="73"/>
    </row>
    <row r="128" spans="1:6" s="71" customFormat="1" x14ac:dyDescent="0.25">
      <c r="A128" s="69">
        <f t="shared" si="1"/>
        <v>122</v>
      </c>
      <c r="B128" s="76"/>
      <c r="C128" s="70" t="str">
        <f>IF(OR(ISBLANK($D128),$D128="-"),"&lt;club&gt;",VLOOKUP($D128,#REF!,4,FALSE))</f>
        <v>&lt;club&gt;</v>
      </c>
      <c r="D128" s="76"/>
      <c r="E128" s="76"/>
      <c r="F128" s="73"/>
    </row>
    <row r="129" spans="1:6" s="71" customFormat="1" x14ac:dyDescent="0.25">
      <c r="A129" s="69">
        <f t="shared" si="1"/>
        <v>123</v>
      </c>
      <c r="B129" s="76"/>
      <c r="C129" s="70" t="str">
        <f>IF(OR(ISBLANK($D129),$D129="-"),"&lt;club&gt;",VLOOKUP($D129,#REF!,4,FALSE))</f>
        <v>&lt;club&gt;</v>
      </c>
      <c r="D129" s="76"/>
      <c r="E129" s="76"/>
      <c r="F129" s="73"/>
    </row>
    <row r="130" spans="1:6" s="71" customFormat="1" x14ac:dyDescent="0.25">
      <c r="A130" s="69">
        <f t="shared" si="1"/>
        <v>124</v>
      </c>
      <c r="B130" s="76"/>
      <c r="C130" s="70" t="str">
        <f>IF(OR(ISBLANK($D130),$D130="-"),"&lt;club&gt;",VLOOKUP($D130,#REF!,4,FALSE))</f>
        <v>&lt;club&gt;</v>
      </c>
      <c r="D130" s="76"/>
      <c r="E130" s="76"/>
      <c r="F130" s="73"/>
    </row>
    <row r="131" spans="1:6" s="71" customFormat="1" x14ac:dyDescent="0.25">
      <c r="A131" s="69">
        <f t="shared" si="1"/>
        <v>125</v>
      </c>
      <c r="B131" s="76"/>
      <c r="C131" s="70" t="str">
        <f>IF(OR(ISBLANK($D131),$D131="-"),"&lt;club&gt;",VLOOKUP($D131,#REF!,4,FALSE))</f>
        <v>&lt;club&gt;</v>
      </c>
      <c r="D131" s="76"/>
      <c r="E131" s="76"/>
      <c r="F131" s="73"/>
    </row>
    <row r="132" spans="1:6" s="71" customFormat="1" x14ac:dyDescent="0.25">
      <c r="A132" s="69">
        <f t="shared" si="1"/>
        <v>126</v>
      </c>
      <c r="B132" s="76"/>
      <c r="C132" s="70" t="str">
        <f>IF(OR(ISBLANK($D132),$D132="-"),"&lt;club&gt;",VLOOKUP($D132,#REF!,4,FALSE))</f>
        <v>&lt;club&gt;</v>
      </c>
      <c r="D132" s="76"/>
      <c r="E132" s="76"/>
      <c r="F132" s="73"/>
    </row>
    <row r="133" spans="1:6" s="71" customFormat="1" x14ac:dyDescent="0.25">
      <c r="A133" s="69">
        <f t="shared" si="1"/>
        <v>127</v>
      </c>
      <c r="B133" s="76"/>
      <c r="C133" s="70" t="str">
        <f>IF(OR(ISBLANK($D133),$D133="-"),"&lt;club&gt;",VLOOKUP($D133,#REF!,4,FALSE))</f>
        <v>&lt;club&gt;</v>
      </c>
      <c r="D133" s="76"/>
      <c r="E133" s="76"/>
      <c r="F133" s="73"/>
    </row>
    <row r="134" spans="1:6" s="71" customFormat="1" x14ac:dyDescent="0.25">
      <c r="A134" s="69">
        <f t="shared" si="1"/>
        <v>128</v>
      </c>
      <c r="B134" s="76"/>
      <c r="C134" s="70" t="str">
        <f>IF(OR(ISBLANK($D134),$D134="-"),"&lt;club&gt;",VLOOKUP($D134,#REF!,4,FALSE))</f>
        <v>&lt;club&gt;</v>
      </c>
      <c r="D134" s="76"/>
      <c r="E134" s="76"/>
      <c r="F134" s="73"/>
    </row>
    <row r="135" spans="1:6" s="71" customFormat="1" x14ac:dyDescent="0.25">
      <c r="A135" s="69">
        <f t="shared" si="1"/>
        <v>129</v>
      </c>
      <c r="B135" s="76"/>
      <c r="C135" s="70" t="str">
        <f>IF(OR(ISBLANK($D135),$D135="-"),"&lt;club&gt;",VLOOKUP($D135,#REF!,4,FALSE))</f>
        <v>&lt;club&gt;</v>
      </c>
      <c r="D135" s="76"/>
      <c r="E135" s="76"/>
      <c r="F135" s="73"/>
    </row>
    <row r="136" spans="1:6" s="71" customFormat="1" x14ac:dyDescent="0.25">
      <c r="A136" s="69">
        <f t="shared" si="1"/>
        <v>130</v>
      </c>
      <c r="B136" s="76"/>
      <c r="C136" s="70" t="str">
        <f>IF(OR(ISBLANK($D136),$D136="-"),"&lt;club&gt;",VLOOKUP($D136,#REF!,4,FALSE))</f>
        <v>&lt;club&gt;</v>
      </c>
      <c r="D136" s="76"/>
      <c r="E136" s="76"/>
      <c r="F136" s="73"/>
    </row>
    <row r="137" spans="1:6" s="71" customFormat="1" x14ac:dyDescent="0.25">
      <c r="A137" s="69">
        <f t="shared" ref="A137:A166" si="2">A136+1</f>
        <v>131</v>
      </c>
      <c r="B137" s="76"/>
      <c r="C137" s="70" t="str">
        <f>IF(OR(ISBLANK($D137),$D137="-"),"&lt;club&gt;",VLOOKUP($D137,#REF!,4,FALSE))</f>
        <v>&lt;club&gt;</v>
      </c>
      <c r="D137" s="76"/>
      <c r="E137" s="76"/>
      <c r="F137" s="73"/>
    </row>
    <row r="138" spans="1:6" s="71" customFormat="1" x14ac:dyDescent="0.25">
      <c r="A138" s="69">
        <f t="shared" si="2"/>
        <v>132</v>
      </c>
      <c r="B138" s="76"/>
      <c r="C138" s="70" t="str">
        <f>IF(OR(ISBLANK($D138),$D138="-"),"&lt;club&gt;",VLOOKUP($D138,#REF!,4,FALSE))</f>
        <v>&lt;club&gt;</v>
      </c>
      <c r="D138" s="76"/>
      <c r="E138" s="76"/>
      <c r="F138" s="73"/>
    </row>
    <row r="139" spans="1:6" s="71" customFormat="1" x14ac:dyDescent="0.25">
      <c r="A139" s="69">
        <f t="shared" si="2"/>
        <v>133</v>
      </c>
      <c r="B139" s="76"/>
      <c r="C139" s="70" t="str">
        <f>IF(OR(ISBLANK($D139),$D139="-"),"&lt;club&gt;",VLOOKUP($D139,#REF!,4,FALSE))</f>
        <v>&lt;club&gt;</v>
      </c>
      <c r="D139" s="76"/>
      <c r="E139" s="76"/>
      <c r="F139" s="73"/>
    </row>
    <row r="140" spans="1:6" s="71" customFormat="1" x14ac:dyDescent="0.25">
      <c r="A140" s="69">
        <f t="shared" si="2"/>
        <v>134</v>
      </c>
      <c r="B140" s="76"/>
      <c r="C140" s="70" t="str">
        <f>IF(OR(ISBLANK($D140),$D140="-"),"&lt;club&gt;",VLOOKUP($D140,#REF!,4,FALSE))</f>
        <v>&lt;club&gt;</v>
      </c>
      <c r="D140" s="76"/>
      <c r="E140" s="76"/>
      <c r="F140" s="73"/>
    </row>
    <row r="141" spans="1:6" s="71" customFormat="1" x14ac:dyDescent="0.25">
      <c r="A141" s="69">
        <f t="shared" si="2"/>
        <v>135</v>
      </c>
      <c r="B141" s="76"/>
      <c r="C141" s="70" t="str">
        <f>IF(OR(ISBLANK($D141),$D141="-"),"&lt;club&gt;",VLOOKUP($D141,#REF!,4,FALSE))</f>
        <v>&lt;club&gt;</v>
      </c>
      <c r="D141" s="76"/>
      <c r="E141" s="76"/>
      <c r="F141" s="73"/>
    </row>
    <row r="142" spans="1:6" s="71" customFormat="1" x14ac:dyDescent="0.25">
      <c r="A142" s="69">
        <f t="shared" si="2"/>
        <v>136</v>
      </c>
      <c r="B142" s="76"/>
      <c r="C142" s="70" t="str">
        <f>IF(OR(ISBLANK($D142),$D142="-"),"&lt;club&gt;",VLOOKUP($D142,#REF!,4,FALSE))</f>
        <v>&lt;club&gt;</v>
      </c>
      <c r="D142" s="76"/>
      <c r="E142" s="76"/>
      <c r="F142" s="73"/>
    </row>
    <row r="143" spans="1:6" s="71" customFormat="1" x14ac:dyDescent="0.25">
      <c r="A143" s="69">
        <f t="shared" si="2"/>
        <v>137</v>
      </c>
      <c r="B143" s="76"/>
      <c r="C143" s="70" t="str">
        <f>IF(OR(ISBLANK($D143),$D143="-"),"&lt;club&gt;",VLOOKUP($D143,#REF!,4,FALSE))</f>
        <v>&lt;club&gt;</v>
      </c>
      <c r="D143" s="76"/>
      <c r="E143" s="76"/>
      <c r="F143" s="73"/>
    </row>
    <row r="144" spans="1:6" s="71" customFormat="1" x14ac:dyDescent="0.25">
      <c r="A144" s="69">
        <f t="shared" si="2"/>
        <v>138</v>
      </c>
      <c r="B144" s="76"/>
      <c r="C144" s="70" t="str">
        <f>IF(OR(ISBLANK($D144),$D144="-"),"&lt;club&gt;",VLOOKUP($D144,#REF!,4,FALSE))</f>
        <v>&lt;club&gt;</v>
      </c>
      <c r="D144" s="76"/>
      <c r="E144" s="76"/>
      <c r="F144" s="73"/>
    </row>
    <row r="145" spans="1:6" s="71" customFormat="1" x14ac:dyDescent="0.25">
      <c r="A145" s="69">
        <f t="shared" si="2"/>
        <v>139</v>
      </c>
      <c r="B145" s="76"/>
      <c r="C145" s="70" t="str">
        <f>IF(OR(ISBLANK($D145),$D145="-"),"&lt;club&gt;",VLOOKUP($D145,#REF!,4,FALSE))</f>
        <v>&lt;club&gt;</v>
      </c>
      <c r="D145" s="76"/>
      <c r="E145" s="76"/>
      <c r="F145" s="73"/>
    </row>
    <row r="146" spans="1:6" s="71" customFormat="1" x14ac:dyDescent="0.25">
      <c r="A146" s="69">
        <f t="shared" si="2"/>
        <v>140</v>
      </c>
      <c r="B146" s="76"/>
      <c r="C146" s="70" t="str">
        <f>IF(OR(ISBLANK($D146),$D146="-"),"&lt;club&gt;",VLOOKUP($D146,#REF!,4,FALSE))</f>
        <v>&lt;club&gt;</v>
      </c>
      <c r="D146" s="76"/>
      <c r="E146" s="76"/>
      <c r="F146" s="73"/>
    </row>
    <row r="147" spans="1:6" s="71" customFormat="1" x14ac:dyDescent="0.25">
      <c r="A147" s="69">
        <f t="shared" si="2"/>
        <v>141</v>
      </c>
      <c r="B147" s="76"/>
      <c r="C147" s="70" t="str">
        <f>IF(OR(ISBLANK($D147),$D147="-"),"&lt;club&gt;",VLOOKUP($D147,#REF!,4,FALSE))</f>
        <v>&lt;club&gt;</v>
      </c>
      <c r="D147" s="76"/>
      <c r="E147" s="76"/>
      <c r="F147" s="73"/>
    </row>
    <row r="148" spans="1:6" s="71" customFormat="1" x14ac:dyDescent="0.25">
      <c r="A148" s="69">
        <f t="shared" si="2"/>
        <v>142</v>
      </c>
      <c r="B148" s="76"/>
      <c r="C148" s="70" t="str">
        <f>IF(OR(ISBLANK($D148),$D148="-"),"&lt;club&gt;",VLOOKUP($D148,#REF!,4,FALSE))</f>
        <v>&lt;club&gt;</v>
      </c>
      <c r="D148" s="76"/>
      <c r="E148" s="76"/>
      <c r="F148" s="73"/>
    </row>
    <row r="149" spans="1:6" s="71" customFormat="1" x14ac:dyDescent="0.25">
      <c r="A149" s="69">
        <f t="shared" si="2"/>
        <v>143</v>
      </c>
      <c r="B149" s="76"/>
      <c r="C149" s="70" t="str">
        <f>IF(OR(ISBLANK($D149),$D149="-"),"&lt;club&gt;",VLOOKUP($D149,#REF!,4,FALSE))</f>
        <v>&lt;club&gt;</v>
      </c>
      <c r="D149" s="76"/>
      <c r="E149" s="76"/>
      <c r="F149" s="73"/>
    </row>
    <row r="150" spans="1:6" s="71" customFormat="1" x14ac:dyDescent="0.25">
      <c r="A150" s="69">
        <f t="shared" si="2"/>
        <v>144</v>
      </c>
      <c r="B150" s="76"/>
      <c r="C150" s="70" t="str">
        <f>IF(OR(ISBLANK($D150),$D150="-"),"&lt;club&gt;",VLOOKUP($D150,#REF!,4,FALSE))</f>
        <v>&lt;club&gt;</v>
      </c>
      <c r="D150" s="76"/>
      <c r="E150" s="76"/>
      <c r="F150" s="73"/>
    </row>
    <row r="151" spans="1:6" s="71" customFormat="1" x14ac:dyDescent="0.25">
      <c r="A151" s="69">
        <f t="shared" si="2"/>
        <v>145</v>
      </c>
      <c r="B151" s="76"/>
      <c r="C151" s="70" t="str">
        <f>IF(OR(ISBLANK($D151),$D151="-"),"&lt;club&gt;",VLOOKUP($D151,#REF!,4,FALSE))</f>
        <v>&lt;club&gt;</v>
      </c>
      <c r="D151" s="76"/>
      <c r="E151" s="76"/>
      <c r="F151" s="73"/>
    </row>
    <row r="152" spans="1:6" s="71" customFormat="1" x14ac:dyDescent="0.25">
      <c r="A152" s="69">
        <f t="shared" si="2"/>
        <v>146</v>
      </c>
      <c r="B152" s="76"/>
      <c r="C152" s="70" t="str">
        <f>IF(OR(ISBLANK($D152),$D152="-"),"&lt;club&gt;",VLOOKUP($D152,#REF!,4,FALSE))</f>
        <v>&lt;club&gt;</v>
      </c>
      <c r="D152" s="76"/>
      <c r="E152" s="76"/>
      <c r="F152" s="73"/>
    </row>
    <row r="153" spans="1:6" s="71" customFormat="1" x14ac:dyDescent="0.25">
      <c r="A153" s="69">
        <f t="shared" si="2"/>
        <v>147</v>
      </c>
      <c r="B153" s="76"/>
      <c r="C153" s="70" t="str">
        <f>IF(OR(ISBLANK($D153),$D153="-"),"&lt;club&gt;",VLOOKUP($D153,#REF!,4,FALSE))</f>
        <v>&lt;club&gt;</v>
      </c>
      <c r="D153" s="76"/>
      <c r="E153" s="76"/>
      <c r="F153" s="73"/>
    </row>
    <row r="154" spans="1:6" s="71" customFormat="1" x14ac:dyDescent="0.25">
      <c r="A154" s="69">
        <f t="shared" si="2"/>
        <v>148</v>
      </c>
      <c r="B154" s="76"/>
      <c r="C154" s="70" t="str">
        <f>IF(OR(ISBLANK($D154),$D154="-"),"&lt;club&gt;",VLOOKUP($D154,#REF!,4,FALSE))</f>
        <v>&lt;club&gt;</v>
      </c>
      <c r="D154" s="76"/>
      <c r="E154" s="76"/>
      <c r="F154" s="73"/>
    </row>
    <row r="155" spans="1:6" s="71" customFormat="1" x14ac:dyDescent="0.25">
      <c r="A155" s="69">
        <f t="shared" si="2"/>
        <v>149</v>
      </c>
      <c r="B155" s="76"/>
      <c r="C155" s="70" t="str">
        <f>IF(OR(ISBLANK($D155),$D155="-"),"&lt;club&gt;",VLOOKUP($D155,#REF!,4,FALSE))</f>
        <v>&lt;club&gt;</v>
      </c>
      <c r="D155" s="76"/>
      <c r="E155" s="76"/>
      <c r="F155" s="73"/>
    </row>
    <row r="156" spans="1:6" s="71" customFormat="1" x14ac:dyDescent="0.25">
      <c r="A156" s="69">
        <f t="shared" si="2"/>
        <v>150</v>
      </c>
      <c r="B156" s="76"/>
      <c r="C156" s="70" t="str">
        <f>IF(OR(ISBLANK($D156),$D156="-"),"&lt;club&gt;",VLOOKUP($D156,#REF!,4,FALSE))</f>
        <v>&lt;club&gt;</v>
      </c>
      <c r="D156" s="76"/>
      <c r="E156" s="76"/>
      <c r="F156" s="73"/>
    </row>
    <row r="157" spans="1:6" s="71" customFormat="1" x14ac:dyDescent="0.25">
      <c r="A157" s="69">
        <f t="shared" si="2"/>
        <v>151</v>
      </c>
      <c r="B157" s="76"/>
      <c r="C157" s="70" t="str">
        <f>IF(OR(ISBLANK($D157),$D157="-"),"&lt;club&gt;",VLOOKUP($D157,#REF!,4,FALSE))</f>
        <v>&lt;club&gt;</v>
      </c>
      <c r="D157" s="76"/>
      <c r="E157" s="76"/>
      <c r="F157" s="73"/>
    </row>
    <row r="158" spans="1:6" s="71" customFormat="1" x14ac:dyDescent="0.25">
      <c r="A158" s="69">
        <f t="shared" si="2"/>
        <v>152</v>
      </c>
      <c r="B158" s="76"/>
      <c r="C158" s="70" t="str">
        <f>IF(OR(ISBLANK($D158),$D158="-"),"&lt;club&gt;",VLOOKUP($D158,#REF!,4,FALSE))</f>
        <v>&lt;club&gt;</v>
      </c>
      <c r="D158" s="76"/>
      <c r="E158" s="76"/>
      <c r="F158" s="73"/>
    </row>
    <row r="159" spans="1:6" s="71" customFormat="1" x14ac:dyDescent="0.25">
      <c r="A159" s="69">
        <f t="shared" si="2"/>
        <v>153</v>
      </c>
      <c r="B159" s="76"/>
      <c r="C159" s="70" t="str">
        <f>IF(OR(ISBLANK($D159),$D159="-"),"&lt;club&gt;",VLOOKUP($D159,#REF!,4,FALSE))</f>
        <v>&lt;club&gt;</v>
      </c>
      <c r="D159" s="76"/>
      <c r="E159" s="76"/>
      <c r="F159" s="73"/>
    </row>
    <row r="160" spans="1:6" s="71" customFormat="1" x14ac:dyDescent="0.25">
      <c r="A160" s="69">
        <f t="shared" si="2"/>
        <v>154</v>
      </c>
      <c r="B160" s="76"/>
      <c r="C160" s="70" t="str">
        <f>IF(OR(ISBLANK($D160),$D160="-"),"&lt;club&gt;",VLOOKUP($D160,#REF!,4,FALSE))</f>
        <v>&lt;club&gt;</v>
      </c>
      <c r="D160" s="76"/>
      <c r="E160" s="76"/>
      <c r="F160" s="73"/>
    </row>
    <row r="161" spans="1:6" s="71" customFormat="1" x14ac:dyDescent="0.25">
      <c r="A161" s="69">
        <f t="shared" si="2"/>
        <v>155</v>
      </c>
      <c r="B161" s="76"/>
      <c r="C161" s="70" t="str">
        <f>IF(OR(ISBLANK($D161),$D161="-"),"&lt;club&gt;",VLOOKUP($D161,#REF!,4,FALSE))</f>
        <v>&lt;club&gt;</v>
      </c>
      <c r="D161" s="76"/>
      <c r="E161" s="76"/>
      <c r="F161" s="73"/>
    </row>
    <row r="162" spans="1:6" s="71" customFormat="1" x14ac:dyDescent="0.25">
      <c r="A162" s="69">
        <f t="shared" si="2"/>
        <v>156</v>
      </c>
      <c r="B162" s="76"/>
      <c r="C162" s="70" t="str">
        <f>IF(OR(ISBLANK($D162),$D162="-"),"&lt;club&gt;",VLOOKUP($D162,#REF!,4,FALSE))</f>
        <v>&lt;club&gt;</v>
      </c>
      <c r="D162" s="76"/>
      <c r="E162" s="76"/>
      <c r="F162" s="73"/>
    </row>
    <row r="163" spans="1:6" s="71" customFormat="1" x14ac:dyDescent="0.25">
      <c r="A163" s="69">
        <f t="shared" si="2"/>
        <v>157</v>
      </c>
      <c r="B163" s="76"/>
      <c r="C163" s="70" t="str">
        <f>IF(OR(ISBLANK($D163),$D163="-"),"&lt;club&gt;",VLOOKUP($D163,#REF!,4,FALSE))</f>
        <v>&lt;club&gt;</v>
      </c>
      <c r="D163" s="76"/>
      <c r="E163" s="76"/>
      <c r="F163" s="73"/>
    </row>
    <row r="164" spans="1:6" s="71" customFormat="1" x14ac:dyDescent="0.25">
      <c r="A164" s="69">
        <f t="shared" si="2"/>
        <v>158</v>
      </c>
      <c r="B164" s="76"/>
      <c r="C164" s="70" t="str">
        <f>IF(OR(ISBLANK($D164),$D164="-"),"&lt;club&gt;",VLOOKUP($D164,#REF!,4,FALSE))</f>
        <v>&lt;club&gt;</v>
      </c>
      <c r="D164" s="76"/>
      <c r="E164" s="76"/>
      <c r="F164" s="73"/>
    </row>
    <row r="165" spans="1:6" s="71" customFormat="1" x14ac:dyDescent="0.25">
      <c r="A165" s="69">
        <f t="shared" si="2"/>
        <v>159</v>
      </c>
      <c r="B165" s="76"/>
      <c r="C165" s="70" t="str">
        <f>IF(OR(ISBLANK($D165),$D165="-"),"&lt;club&gt;",VLOOKUP($D165,#REF!,4,FALSE))</f>
        <v>&lt;club&gt;</v>
      </c>
      <c r="D165" s="76"/>
      <c r="E165" s="76"/>
      <c r="F165" s="73"/>
    </row>
    <row r="166" spans="1:6" s="71" customFormat="1" x14ac:dyDescent="0.25">
      <c r="A166" s="69">
        <f t="shared" si="2"/>
        <v>160</v>
      </c>
      <c r="B166" s="76"/>
      <c r="C166" s="70" t="str">
        <f>IF(OR(ISBLANK($D166),$D166="-"),"&lt;club&gt;",VLOOKUP($D166,#REF!,4,FALSE))</f>
        <v>&lt;club&gt;</v>
      </c>
      <c r="D166" s="76"/>
      <c r="E166" s="76"/>
      <c r="F166" s="73"/>
    </row>
  </sheetData>
  <sheetProtection selectLockedCells="1"/>
  <mergeCells count="1">
    <mergeCell ref="B2:D2"/>
  </mergeCells>
  <conditionalFormatting sqref="A7:C166">
    <cfRule type="expression" dxfId="10" priority="50">
      <formula>ISBLANK($D7)</formula>
    </cfRule>
  </conditionalFormatting>
  <conditionalFormatting sqref="A7:E166">
    <cfRule type="expression" dxfId="9" priority="44">
      <formula>$B7="-"</formula>
    </cfRule>
  </conditionalFormatting>
  <conditionalFormatting sqref="B7:B166">
    <cfRule type="expression" dxfId="8" priority="47">
      <formula>$B7=#REF!</formula>
    </cfRule>
  </conditionalFormatting>
  <conditionalFormatting sqref="D7:D166">
    <cfRule type="expression" dxfId="7" priority="1">
      <formula>$B7=#REF!</formula>
    </cfRule>
    <cfRule type="expression" dxfId="6" priority="2">
      <formula>ISBLANK($D7)</formula>
    </cfRule>
  </conditionalFormatting>
  <conditionalFormatting sqref="E7:E166">
    <cfRule type="expression" dxfId="5" priority="3">
      <formula>$B7=#REF!</formula>
    </cfRule>
    <cfRule type="expression" dxfId="4" priority="4">
      <formula>ISBLANK($D7)</formula>
    </cfRule>
  </conditionalFormatting>
  <pageMargins left="0.39370078740157483" right="0.39370078740157483" top="0.6692913385826772" bottom="0.6692913385826772" header="0.31496062992125984" footer="0.31496062992125984"/>
  <pageSetup paperSize="9" scale="88" fitToHeight="0"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8">
    <tabColor rgb="FFFF0000"/>
  </sheetPr>
  <dimension ref="A1:G67"/>
  <sheetViews>
    <sheetView workbookViewId="0">
      <selection activeCell="B9" sqref="B9"/>
    </sheetView>
  </sheetViews>
  <sheetFormatPr defaultColWidth="8.85546875" defaultRowHeight="15" x14ac:dyDescent="0.25"/>
  <cols>
    <col min="1" max="1" width="4.7109375" bestFit="1" customWidth="1"/>
    <col min="2" max="2" width="53.7109375" bestFit="1" customWidth="1"/>
    <col min="3" max="3" width="2.5703125" customWidth="1"/>
    <col min="4" max="4" width="14.7109375" customWidth="1"/>
    <col min="5" max="5" width="2.5703125" customWidth="1"/>
    <col min="6" max="6" width="40" bestFit="1" customWidth="1"/>
    <col min="7" max="7" width="14.7109375" customWidth="1"/>
  </cols>
  <sheetData>
    <row r="1" spans="1:6" x14ac:dyDescent="0.25">
      <c r="A1" s="1" t="s">
        <v>36</v>
      </c>
      <c r="B1" s="1" t="s">
        <v>79</v>
      </c>
      <c r="C1" s="1"/>
      <c r="D1" s="1" t="s">
        <v>0</v>
      </c>
      <c r="F1" s="1" t="s">
        <v>58</v>
      </c>
    </row>
    <row r="2" spans="1:6" x14ac:dyDescent="0.25">
      <c r="A2" s="2" t="s">
        <v>80</v>
      </c>
      <c r="B2" t="s">
        <v>82</v>
      </c>
      <c r="D2" s="2" t="s">
        <v>120</v>
      </c>
      <c r="F2" s="45" t="s">
        <v>123</v>
      </c>
    </row>
    <row r="3" spans="1:6" x14ac:dyDescent="0.25">
      <c r="A3" s="2" t="s">
        <v>34</v>
      </c>
      <c r="B3" t="s">
        <v>35</v>
      </c>
      <c r="D3" s="2" t="s">
        <v>54</v>
      </c>
      <c r="F3" s="45" t="s">
        <v>124</v>
      </c>
    </row>
    <row r="4" spans="1:6" x14ac:dyDescent="0.25">
      <c r="A4" s="2" t="s">
        <v>14</v>
      </c>
      <c r="B4" t="s">
        <v>13</v>
      </c>
      <c r="D4" s="2" t="s">
        <v>121</v>
      </c>
      <c r="F4" s="45" t="s">
        <v>122</v>
      </c>
    </row>
    <row r="5" spans="1:6" x14ac:dyDescent="0.25">
      <c r="A5" s="2" t="s">
        <v>16</v>
      </c>
      <c r="B5" t="s">
        <v>81</v>
      </c>
      <c r="D5" s="2" t="s">
        <v>121</v>
      </c>
      <c r="F5" s="45"/>
    </row>
    <row r="6" spans="1:6" x14ac:dyDescent="0.25">
      <c r="A6" s="2" t="s">
        <v>4</v>
      </c>
      <c r="B6" t="s">
        <v>12</v>
      </c>
      <c r="D6" s="2" t="s">
        <v>66</v>
      </c>
      <c r="F6" s="45"/>
    </row>
    <row r="7" spans="1:6" x14ac:dyDescent="0.25">
      <c r="A7" s="2" t="s">
        <v>2</v>
      </c>
      <c r="B7" t="s">
        <v>17</v>
      </c>
      <c r="D7" s="2" t="s">
        <v>72</v>
      </c>
      <c r="F7" s="45"/>
    </row>
    <row r="8" spans="1:6" x14ac:dyDescent="0.25">
      <c r="A8" s="2" t="s">
        <v>125</v>
      </c>
      <c r="B8" t="s">
        <v>126</v>
      </c>
      <c r="D8" s="2" t="s">
        <v>69</v>
      </c>
      <c r="F8" s="45"/>
    </row>
    <row r="9" spans="1:6" x14ac:dyDescent="0.25">
      <c r="A9" s="2" t="s">
        <v>3</v>
      </c>
      <c r="B9" t="s">
        <v>22</v>
      </c>
      <c r="D9" s="2" t="s">
        <v>65</v>
      </c>
      <c r="F9" s="45"/>
    </row>
    <row r="10" spans="1:6" x14ac:dyDescent="0.25">
      <c r="A10" s="2" t="s">
        <v>6</v>
      </c>
      <c r="B10" t="s">
        <v>18</v>
      </c>
      <c r="D10" s="2" t="s">
        <v>75</v>
      </c>
      <c r="F10" s="45"/>
    </row>
    <row r="11" spans="1:6" x14ac:dyDescent="0.25">
      <c r="A11" s="2" t="s">
        <v>127</v>
      </c>
      <c r="B11" t="s">
        <v>128</v>
      </c>
      <c r="D11" s="2" t="s">
        <v>60</v>
      </c>
      <c r="F11" s="45"/>
    </row>
    <row r="12" spans="1:6" x14ac:dyDescent="0.25">
      <c r="A12" s="2" t="s">
        <v>5</v>
      </c>
      <c r="B12" t="s">
        <v>21</v>
      </c>
      <c r="D12" s="2" t="s">
        <v>70</v>
      </c>
      <c r="F12" s="45"/>
    </row>
    <row r="13" spans="1:6" x14ac:dyDescent="0.25">
      <c r="A13" s="2" t="s">
        <v>37</v>
      </c>
      <c r="B13" t="s">
        <v>38</v>
      </c>
      <c r="D13" s="2" t="s">
        <v>59</v>
      </c>
      <c r="F13" s="45"/>
    </row>
    <row r="14" spans="1:6" x14ac:dyDescent="0.25">
      <c r="A14" s="2" t="s">
        <v>26</v>
      </c>
      <c r="B14" t="s">
        <v>27</v>
      </c>
      <c r="D14" s="2" t="s">
        <v>68</v>
      </c>
      <c r="F14" s="45"/>
    </row>
    <row r="15" spans="1:6" x14ac:dyDescent="0.25">
      <c r="A15" s="2" t="s">
        <v>1</v>
      </c>
      <c r="B15" t="s">
        <v>11</v>
      </c>
      <c r="D15" s="2" t="s">
        <v>62</v>
      </c>
      <c r="F15" s="45"/>
    </row>
    <row r="16" spans="1:6" x14ac:dyDescent="0.25">
      <c r="A16" s="2" t="s">
        <v>7</v>
      </c>
      <c r="B16" t="s">
        <v>19</v>
      </c>
      <c r="D16" s="2" t="s">
        <v>76</v>
      </c>
    </row>
    <row r="17" spans="1:7" x14ac:dyDescent="0.25">
      <c r="A17" s="2" t="s">
        <v>15</v>
      </c>
      <c r="B17" t="s">
        <v>20</v>
      </c>
      <c r="D17" s="2" t="s">
        <v>63</v>
      </c>
    </row>
    <row r="18" spans="1:7" x14ac:dyDescent="0.25">
      <c r="A18" s="2" t="s">
        <v>44</v>
      </c>
      <c r="B18" t="s">
        <v>10</v>
      </c>
      <c r="D18" s="2" t="s">
        <v>67</v>
      </c>
    </row>
    <row r="19" spans="1:7" x14ac:dyDescent="0.25">
      <c r="D19" s="2" t="s">
        <v>64</v>
      </c>
    </row>
    <row r="20" spans="1:7" x14ac:dyDescent="0.25">
      <c r="D20" s="2" t="s">
        <v>71</v>
      </c>
    </row>
    <row r="21" spans="1:7" x14ac:dyDescent="0.25">
      <c r="B21" s="32"/>
      <c r="C21" s="32"/>
      <c r="D21" s="2" t="s">
        <v>61</v>
      </c>
      <c r="E21" s="32"/>
      <c r="F21" s="32"/>
      <c r="G21" s="32"/>
    </row>
    <row r="22" spans="1:7" x14ac:dyDescent="0.25">
      <c r="B22" s="32"/>
      <c r="C22" s="32"/>
      <c r="D22" s="2" t="s">
        <v>55</v>
      </c>
      <c r="E22" s="32"/>
      <c r="F22" s="32"/>
      <c r="G22" s="32"/>
    </row>
    <row r="23" spans="1:7" x14ac:dyDescent="0.25">
      <c r="B23" s="31"/>
      <c r="C23" s="31"/>
      <c r="D23" s="2" t="s">
        <v>53</v>
      </c>
      <c r="E23" s="31"/>
      <c r="F23" s="31"/>
      <c r="G23" s="34"/>
    </row>
    <row r="24" spans="1:7" x14ac:dyDescent="0.25">
      <c r="B24" s="31"/>
      <c r="C24" s="31"/>
      <c r="D24" s="2" t="s">
        <v>77</v>
      </c>
      <c r="E24" s="31"/>
      <c r="F24" s="31"/>
      <c r="G24" s="34"/>
    </row>
    <row r="25" spans="1:7" x14ac:dyDescent="0.25">
      <c r="B25" s="31"/>
      <c r="C25" s="31"/>
      <c r="D25" s="2" t="s">
        <v>74</v>
      </c>
      <c r="E25" s="31"/>
      <c r="F25" s="31"/>
      <c r="G25" s="34"/>
    </row>
    <row r="26" spans="1:7" x14ac:dyDescent="0.25">
      <c r="B26" s="31"/>
      <c r="C26" s="31"/>
      <c r="D26" s="2" t="s">
        <v>78</v>
      </c>
      <c r="E26" s="31"/>
      <c r="F26" s="31"/>
      <c r="G26" s="34"/>
    </row>
    <row r="27" spans="1:7" x14ac:dyDescent="0.25">
      <c r="B27" s="31"/>
      <c r="C27" s="31"/>
      <c r="D27" s="2" t="s">
        <v>73</v>
      </c>
      <c r="E27" s="31"/>
      <c r="F27" s="31"/>
      <c r="G27" s="34"/>
    </row>
    <row r="28" spans="1:7" x14ac:dyDescent="0.25">
      <c r="B28" s="60"/>
      <c r="C28" s="60"/>
      <c r="D28" s="35" t="s">
        <v>92</v>
      </c>
      <c r="E28" s="31"/>
      <c r="F28" s="31"/>
      <c r="G28" s="34"/>
    </row>
    <row r="29" spans="1:7" x14ac:dyDescent="0.25">
      <c r="B29" s="60"/>
      <c r="C29" s="60"/>
      <c r="D29" s="35" t="s">
        <v>93</v>
      </c>
      <c r="E29" s="31"/>
      <c r="F29" s="31"/>
      <c r="G29" s="34"/>
    </row>
    <row r="30" spans="1:7" x14ac:dyDescent="0.25">
      <c r="B30" s="60"/>
      <c r="C30" s="60"/>
      <c r="D30" s="35" t="s">
        <v>94</v>
      </c>
      <c r="E30" s="31"/>
      <c r="F30" s="31"/>
      <c r="G30" s="34"/>
    </row>
    <row r="31" spans="1:7" x14ac:dyDescent="0.25">
      <c r="B31" s="60"/>
      <c r="C31" s="60"/>
      <c r="D31" s="35" t="s">
        <v>95</v>
      </c>
      <c r="E31" s="31"/>
      <c r="F31" s="31"/>
      <c r="G31" s="34"/>
    </row>
    <row r="32" spans="1:7" x14ac:dyDescent="0.25">
      <c r="B32" s="60"/>
      <c r="C32" s="60"/>
      <c r="D32" s="31"/>
      <c r="E32" s="31"/>
      <c r="F32" s="31"/>
      <c r="G32" s="34"/>
    </row>
    <row r="33" spans="2:7" x14ac:dyDescent="0.25">
      <c r="B33" s="60"/>
      <c r="C33" s="60"/>
      <c r="D33" s="31"/>
      <c r="E33" s="31"/>
      <c r="F33" s="31"/>
      <c r="G33" s="34"/>
    </row>
    <row r="34" spans="2:7" x14ac:dyDescent="0.25">
      <c r="B34" s="60"/>
      <c r="C34" s="60"/>
      <c r="D34" s="31"/>
      <c r="E34" s="31"/>
      <c r="F34" s="31"/>
      <c r="G34" s="34"/>
    </row>
    <row r="35" spans="2:7" x14ac:dyDescent="0.25">
      <c r="B35" s="60"/>
      <c r="C35" s="60"/>
      <c r="D35" s="31"/>
      <c r="E35" s="31"/>
      <c r="F35" s="31"/>
      <c r="G35" s="34"/>
    </row>
    <row r="36" spans="2:7" x14ac:dyDescent="0.25">
      <c r="B36" s="60"/>
      <c r="C36" s="60"/>
      <c r="D36" s="31"/>
      <c r="E36" s="31"/>
      <c r="F36" s="31"/>
      <c r="G36" s="34"/>
    </row>
    <row r="37" spans="2:7" x14ac:dyDescent="0.25">
      <c r="B37" s="60"/>
      <c r="C37" s="60"/>
      <c r="D37" s="31"/>
      <c r="E37" s="31"/>
      <c r="F37" s="31"/>
      <c r="G37" s="34"/>
    </row>
    <row r="38" spans="2:7" x14ac:dyDescent="0.25">
      <c r="B38" s="60"/>
      <c r="C38" s="60"/>
      <c r="D38" s="31"/>
      <c r="E38" s="31"/>
      <c r="F38" s="31"/>
      <c r="G38" s="34"/>
    </row>
    <row r="39" spans="2:7" x14ac:dyDescent="0.25">
      <c r="B39" s="60"/>
      <c r="C39" s="60"/>
      <c r="D39" s="31"/>
      <c r="E39" s="31"/>
      <c r="F39" s="31"/>
      <c r="G39" s="34"/>
    </row>
    <row r="40" spans="2:7" x14ac:dyDescent="0.25">
      <c r="B40" s="31"/>
      <c r="C40" s="31"/>
      <c r="D40" s="31"/>
      <c r="E40" s="31"/>
      <c r="F40" s="31"/>
      <c r="G40" s="34"/>
    </row>
    <row r="41" spans="2:7" x14ac:dyDescent="0.25">
      <c r="B41" s="31"/>
      <c r="C41" s="31"/>
      <c r="D41" s="31"/>
      <c r="E41" s="31"/>
      <c r="F41" s="31"/>
      <c r="G41" s="34"/>
    </row>
    <row r="42" spans="2:7" x14ac:dyDescent="0.25">
      <c r="B42" s="31"/>
      <c r="C42" s="31"/>
      <c r="D42" s="31"/>
      <c r="E42" s="31"/>
      <c r="F42" s="31"/>
      <c r="G42" s="34"/>
    </row>
    <row r="43" spans="2:7" x14ac:dyDescent="0.25">
      <c r="B43" s="31"/>
      <c r="C43" s="31"/>
      <c r="D43" s="31"/>
      <c r="E43" s="31"/>
      <c r="F43" s="31"/>
      <c r="G43" s="34"/>
    </row>
    <row r="44" spans="2:7" x14ac:dyDescent="0.25">
      <c r="B44" s="31"/>
      <c r="C44" s="31"/>
      <c r="D44" s="31"/>
      <c r="E44" s="31"/>
      <c r="F44" s="31"/>
      <c r="G44" s="34"/>
    </row>
    <row r="45" spans="2:7" x14ac:dyDescent="0.25">
      <c r="B45" s="31"/>
      <c r="C45" s="31"/>
      <c r="D45" s="31"/>
      <c r="E45" s="31"/>
      <c r="F45" s="31"/>
      <c r="G45" s="34"/>
    </row>
    <row r="46" spans="2:7" x14ac:dyDescent="0.25">
      <c r="B46" s="31"/>
      <c r="C46" s="31"/>
      <c r="D46" s="31"/>
      <c r="E46" s="31"/>
      <c r="F46" s="31"/>
      <c r="G46" s="34"/>
    </row>
    <row r="47" spans="2:7" x14ac:dyDescent="0.25">
      <c r="B47" s="31"/>
      <c r="C47" s="31"/>
      <c r="D47" s="31"/>
      <c r="E47" s="31"/>
      <c r="F47" s="31"/>
      <c r="G47" s="34"/>
    </row>
    <row r="48" spans="2:7" x14ac:dyDescent="0.25">
      <c r="B48" s="31"/>
      <c r="C48" s="31"/>
      <c r="D48" s="31"/>
      <c r="E48" s="31"/>
      <c r="F48" s="31"/>
      <c r="G48" s="34"/>
    </row>
    <row r="49" spans="1:7" x14ac:dyDescent="0.25">
      <c r="B49" s="31"/>
      <c r="C49" s="31"/>
      <c r="D49" s="31"/>
      <c r="E49" s="31"/>
      <c r="F49" s="31"/>
      <c r="G49" s="34"/>
    </row>
    <row r="50" spans="1:7" x14ac:dyDescent="0.25">
      <c r="B50" s="31"/>
      <c r="C50" s="31"/>
      <c r="D50" s="31"/>
      <c r="E50" s="31"/>
      <c r="F50" s="31"/>
      <c r="G50" s="34"/>
    </row>
    <row r="51" spans="1:7" x14ac:dyDescent="0.25">
      <c r="B51" s="31"/>
      <c r="C51" s="31"/>
      <c r="D51" s="31"/>
      <c r="E51" s="31"/>
      <c r="F51" s="31"/>
      <c r="G51" s="34"/>
    </row>
    <row r="52" spans="1:7" x14ac:dyDescent="0.25">
      <c r="A52" s="38"/>
    </row>
    <row r="53" spans="1:7" x14ac:dyDescent="0.25">
      <c r="B53" s="38"/>
      <c r="C53" s="38"/>
    </row>
    <row r="54" spans="1:7" x14ac:dyDescent="0.25">
      <c r="B54" s="38"/>
      <c r="C54" s="38"/>
    </row>
    <row r="55" spans="1:7" x14ac:dyDescent="0.25">
      <c r="B55" s="38"/>
      <c r="C55" s="38"/>
    </row>
    <row r="56" spans="1:7" x14ac:dyDescent="0.25">
      <c r="B56" s="38"/>
      <c r="C56" s="38"/>
    </row>
    <row r="57" spans="1:7" x14ac:dyDescent="0.25">
      <c r="B57" s="38"/>
      <c r="C57" s="38"/>
    </row>
    <row r="58" spans="1:7" x14ac:dyDescent="0.25">
      <c r="B58" s="38"/>
      <c r="C58" s="38"/>
    </row>
    <row r="59" spans="1:7" x14ac:dyDescent="0.25">
      <c r="B59" s="38"/>
      <c r="C59" s="38"/>
    </row>
    <row r="60" spans="1:7" x14ac:dyDescent="0.25">
      <c r="B60" s="38"/>
      <c r="C60" s="38"/>
    </row>
    <row r="61" spans="1:7" x14ac:dyDescent="0.25">
      <c r="B61" s="38"/>
      <c r="C61" s="38"/>
    </row>
    <row r="62" spans="1:7" x14ac:dyDescent="0.25">
      <c r="B62" s="38"/>
      <c r="C62" s="38"/>
    </row>
    <row r="63" spans="1:7" x14ac:dyDescent="0.25">
      <c r="B63" s="38"/>
      <c r="C63" s="38"/>
    </row>
    <row r="64" spans="1:7" x14ac:dyDescent="0.25">
      <c r="B64" s="38"/>
      <c r="C64" s="38"/>
    </row>
    <row r="65" spans="2:3" x14ac:dyDescent="0.25">
      <c r="B65" s="38"/>
      <c r="C65" s="38"/>
    </row>
    <row r="66" spans="2:3" x14ac:dyDescent="0.25">
      <c r="B66" s="38"/>
      <c r="C66" s="38"/>
    </row>
    <row r="67" spans="2:3" x14ac:dyDescent="0.25">
      <c r="B67" s="38"/>
      <c r="C67" s="38"/>
    </row>
  </sheetData>
  <sortState xmlns:xlrd2="http://schemas.microsoft.com/office/spreadsheetml/2017/richdata2" ref="A2:Q18">
    <sortCondition ref="D2:D18"/>
  </sortState>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8"/>
  <sheetViews>
    <sheetView zoomScale="68" zoomScaleNormal="68" workbookViewId="0">
      <selection activeCell="I8" sqref="I8"/>
    </sheetView>
  </sheetViews>
  <sheetFormatPr defaultColWidth="8.85546875" defaultRowHeight="15" x14ac:dyDescent="0.25"/>
  <cols>
    <col min="1" max="1" width="17.140625" bestFit="1" customWidth="1"/>
    <col min="3" max="4" width="8.7109375" customWidth="1"/>
    <col min="5" max="5" width="24.7109375" customWidth="1"/>
    <col min="6" max="6" width="8.7109375" customWidth="1"/>
    <col min="7" max="7" width="17.7109375" bestFit="1" customWidth="1"/>
    <col min="8" max="8" width="11.7109375" customWidth="1"/>
    <col min="9" max="9" width="19.42578125" bestFit="1" customWidth="1"/>
    <col min="11" max="11" width="9.140625" style="34"/>
    <col min="13" max="13" width="13.42578125" bestFit="1" customWidth="1"/>
    <col min="14" max="14" width="10" bestFit="1" customWidth="1"/>
  </cols>
  <sheetData>
    <row r="1" spans="1:15" ht="28.5" x14ac:dyDescent="0.45">
      <c r="A1" s="49" t="s">
        <v>49</v>
      </c>
      <c r="B1" s="62"/>
      <c r="C1" s="84" t="s">
        <v>42</v>
      </c>
      <c r="D1" s="84"/>
      <c r="E1" s="84"/>
      <c r="F1" s="84"/>
      <c r="G1" s="84"/>
      <c r="H1" s="84"/>
      <c r="I1" s="84"/>
    </row>
    <row r="2" spans="1:15" ht="21" x14ac:dyDescent="0.25">
      <c r="A2" s="25">
        <f>SUM(H6:H155)</f>
        <v>0</v>
      </c>
      <c r="B2" s="8"/>
      <c r="C2" s="30" t="e">
        <f>Entries!#REF!</f>
        <v>#REF!</v>
      </c>
      <c r="D2" s="30"/>
      <c r="E2" s="30"/>
      <c r="F2" s="30"/>
      <c r="G2" s="85"/>
      <c r="H2" s="85"/>
      <c r="I2" s="85"/>
    </row>
    <row r="3" spans="1:15" ht="21" x14ac:dyDescent="0.25">
      <c r="A3" s="36" t="str">
        <f>CONCATENATE("Short : ",TEXT(SUMIF($G$7:$G$155,Lijsten!#REF!,$H$7:$H$155),"0"))</f>
        <v>Short : 0</v>
      </c>
      <c r="B3" s="8"/>
      <c r="C3" s="86" t="str">
        <f ca="1">CONCATENATE("Last updated :  ",TEXT(NOW(),"dd-mm-jjjj,  uu:mm"))</f>
        <v>Last updated :  09-09-2023,  19:39</v>
      </c>
      <c r="D3" s="86"/>
      <c r="E3" s="86"/>
      <c r="F3" s="86"/>
      <c r="G3" s="86"/>
      <c r="H3" s="86"/>
      <c r="I3" s="86"/>
      <c r="J3" s="13"/>
      <c r="K3" s="9"/>
      <c r="L3" s="13"/>
      <c r="M3" s="9"/>
      <c r="N3" s="9"/>
      <c r="O3" s="13"/>
    </row>
    <row r="4" spans="1:15" ht="21" x14ac:dyDescent="0.25">
      <c r="A4" s="36" t="str">
        <f>CONCATENATE("Free : ",TEXT(SUMIF($G$7:$G$157,Lijsten!#REF!,$H$7:$H$157),"0"))</f>
        <v>Free : 0</v>
      </c>
      <c r="B4" s="8"/>
      <c r="C4" s="87" t="s">
        <v>43</v>
      </c>
      <c r="D4" s="87"/>
      <c r="E4" s="87"/>
      <c r="F4" s="87"/>
      <c r="G4" s="87"/>
      <c r="H4" s="87"/>
      <c r="I4" s="87"/>
      <c r="J4" s="13"/>
      <c r="K4" s="9"/>
      <c r="L4" s="13"/>
      <c r="M4" s="9"/>
      <c r="N4" s="9"/>
      <c r="O4" s="13"/>
    </row>
    <row r="5" spans="1:15" ht="18.75" x14ac:dyDescent="0.25">
      <c r="A5" s="15" t="s">
        <v>33</v>
      </c>
      <c r="B5" s="8"/>
      <c r="C5" s="18" t="s">
        <v>24</v>
      </c>
      <c r="D5" s="19" t="s">
        <v>25</v>
      </c>
      <c r="E5" s="19" t="s">
        <v>41</v>
      </c>
      <c r="F5" s="19"/>
      <c r="G5" s="19" t="s">
        <v>51</v>
      </c>
      <c r="H5" s="19" t="s">
        <v>29</v>
      </c>
      <c r="I5" s="20" t="s">
        <v>40</v>
      </c>
      <c r="J5" s="14"/>
      <c r="K5" s="43" t="s">
        <v>30</v>
      </c>
      <c r="L5" s="14"/>
      <c r="M5" s="20" t="s">
        <v>45</v>
      </c>
      <c r="N5" s="29" t="s">
        <v>46</v>
      </c>
      <c r="O5" s="14"/>
    </row>
    <row r="6" spans="1:15" ht="3.95" customHeight="1" x14ac:dyDescent="0.25">
      <c r="C6" s="5"/>
      <c r="D6" s="6"/>
      <c r="E6" s="7"/>
      <c r="F6" s="26"/>
      <c r="G6" s="26"/>
      <c r="H6" s="13"/>
      <c r="I6" s="21"/>
      <c r="K6" s="9"/>
      <c r="M6" s="21"/>
    </row>
    <row r="7" spans="1:15" ht="18.75" x14ac:dyDescent="0.25">
      <c r="A7" s="16">
        <v>0.33333333333333331</v>
      </c>
      <c r="B7" s="8"/>
      <c r="C7" s="75">
        <f>IF(ISBLANK(A7),D5+IF(E6=Lijsten!#REF!,15/24/60,0),A7)</f>
        <v>0.33333333333333331</v>
      </c>
      <c r="D7" s="4" t="e">
        <f>C7+M7*VLOOKUP(E7,ParametersB,2,FALSE)+H7*(VLOOKUP(E7,ParametersB,IF(G7=Lijsten!#REF!,3,4),FALSE)+VLOOKUP(E7,ParametersB,5,FALSE))</f>
        <v>#N/A</v>
      </c>
      <c r="E7" s="17" t="s">
        <v>54</v>
      </c>
      <c r="F7" s="17"/>
      <c r="G7" s="17" t="s">
        <v>47</v>
      </c>
      <c r="H7" s="37">
        <f>K7</f>
        <v>0</v>
      </c>
      <c r="I7" s="22" t="s">
        <v>119</v>
      </c>
      <c r="J7" s="10"/>
      <c r="K7" s="12">
        <f>COUNTIF(Entries,$E7)</f>
        <v>0</v>
      </c>
      <c r="L7" s="10"/>
      <c r="M7" s="12">
        <f>IF(ISBLANK(N7),_xlfn.CEILING.PRECISE(H7/VLOOKUP(E7,ParametersB,6,FALSE)),N7)</f>
        <v>0</v>
      </c>
      <c r="N7" s="28">
        <v>0</v>
      </c>
      <c r="O7" s="10"/>
    </row>
    <row r="8" spans="1:15" ht="3.95" customHeight="1" x14ac:dyDescent="0.25">
      <c r="A8" s="10"/>
      <c r="B8" s="8"/>
      <c r="C8" s="5"/>
      <c r="D8" s="6"/>
      <c r="E8" s="33" t="s">
        <v>32</v>
      </c>
      <c r="F8" s="50"/>
      <c r="G8" s="7"/>
      <c r="H8" s="24"/>
      <c r="I8" s="23"/>
      <c r="J8" s="11"/>
      <c r="K8" s="44"/>
      <c r="L8" s="11"/>
      <c r="M8" s="23"/>
      <c r="N8" s="27"/>
      <c r="O8" s="11"/>
    </row>
    <row r="9" spans="1:15" ht="18.75" x14ac:dyDescent="0.25">
      <c r="A9" s="16"/>
      <c r="B9" s="8"/>
      <c r="C9" s="3" t="e">
        <f>IF(ISBLANK(A9),D7+IF(E8=Lijsten!#REF!,15/24/60,0),A9)</f>
        <v>#N/A</v>
      </c>
      <c r="D9" s="4" t="e">
        <f>C9+M9*VLOOKUP(E9,ParametersB,2,FALSE)+H9*(VLOOKUP(E9,ParametersB,IF(G9=Lijsten!#REF!,3,4),FALSE)+VLOOKUP(E9,ParametersB,5,FALSE))</f>
        <v>#N/A</v>
      </c>
      <c r="E9" s="17" t="s">
        <v>52</v>
      </c>
      <c r="F9" s="17"/>
      <c r="G9" s="17" t="s">
        <v>47</v>
      </c>
      <c r="H9" s="37">
        <f>K9</f>
        <v>0</v>
      </c>
      <c r="I9" s="22"/>
      <c r="J9" s="10"/>
      <c r="K9" s="12">
        <f>COUNTIF(Entries,$E9)</f>
        <v>0</v>
      </c>
      <c r="L9" s="10"/>
      <c r="M9" s="12" t="e">
        <f>IF(ISBLANK(N9),_xlfn.CEILING.PRECISE(H9/VLOOKUP(E9,ParametersB,6,FALSE)),N9)</f>
        <v>#N/A</v>
      </c>
      <c r="N9" s="28"/>
      <c r="O9" s="10"/>
    </row>
    <row r="10" spans="1:15" ht="18.75" x14ac:dyDescent="0.25">
      <c r="A10" s="10"/>
      <c r="B10" s="8"/>
      <c r="C10" s="5"/>
      <c r="D10" s="6"/>
      <c r="E10" s="33" t="s">
        <v>31</v>
      </c>
      <c r="F10" s="50"/>
      <c r="G10" s="7"/>
      <c r="H10" s="24"/>
      <c r="I10" s="23"/>
      <c r="J10" s="11"/>
      <c r="K10" s="44"/>
      <c r="L10" s="11"/>
      <c r="M10" s="23"/>
      <c r="N10" s="27"/>
      <c r="O10" s="11"/>
    </row>
    <row r="11" spans="1:15" ht="18.75" x14ac:dyDescent="0.25">
      <c r="A11" s="16"/>
      <c r="B11" s="8"/>
      <c r="C11" s="3" t="e">
        <f>IF(ISBLANK(A11),D9+IF(E10=Lijsten!#REF!,15/24/60,0),A11)</f>
        <v>#N/A</v>
      </c>
      <c r="D11" s="4" t="e">
        <f>C11+M11*VLOOKUP(E11,ParametersB,2,FALSE)+H11*(VLOOKUP(E11,ParametersB,IF(G11=Lijsten!#REF!,3,4),FALSE)+VLOOKUP(E11,ParametersB,5,FALSE))</f>
        <v>#N/A</v>
      </c>
      <c r="E11" s="17" t="s">
        <v>66</v>
      </c>
      <c r="F11" s="17"/>
      <c r="G11" s="17" t="s">
        <v>47</v>
      </c>
      <c r="H11" s="37">
        <f>K11</f>
        <v>0</v>
      </c>
      <c r="I11" s="22" t="s">
        <v>107</v>
      </c>
      <c r="J11" s="10"/>
      <c r="K11" s="12">
        <f>COUNTIF(Entries,$E11)</f>
        <v>0</v>
      </c>
      <c r="L11" s="10"/>
      <c r="M11" s="12">
        <f>IF(ISBLANK(N11),_xlfn.CEILING.PRECISE(H11/VLOOKUP(E11,ParametersB,6,FALSE)),N11)</f>
        <v>0</v>
      </c>
      <c r="N11" s="28">
        <v>0</v>
      </c>
      <c r="O11" s="10"/>
    </row>
    <row r="12" spans="1:15" ht="3.95" customHeight="1" x14ac:dyDescent="0.25">
      <c r="A12" s="10"/>
      <c r="B12" s="8"/>
      <c r="C12" s="5"/>
      <c r="D12" s="6"/>
      <c r="E12" s="33" t="s">
        <v>32</v>
      </c>
      <c r="F12" s="50"/>
      <c r="G12" s="7"/>
      <c r="H12" s="24"/>
      <c r="I12" s="23"/>
      <c r="J12" s="11"/>
      <c r="K12" s="44"/>
      <c r="L12" s="11"/>
      <c r="M12" s="23"/>
      <c r="N12" s="27"/>
      <c r="O12" s="11"/>
    </row>
    <row r="13" spans="1:15" ht="18.75" x14ac:dyDescent="0.25">
      <c r="A13" s="16"/>
      <c r="B13" s="8"/>
      <c r="C13" s="3" t="e">
        <f>IF(ISBLANK(A13),D11+IF(E12=Lijsten!#REF!,15/24/60,0),A13)</f>
        <v>#N/A</v>
      </c>
      <c r="D13" s="4" t="e">
        <f>C13+M13*VLOOKUP(E13,ParametersB,2,FALSE)+H13*(VLOOKUP(E13,ParametersB,IF(G13=Lijsten!#REF!,3,4),FALSE)+VLOOKUP(E13,ParametersB,5,FALSE))</f>
        <v>#N/A</v>
      </c>
      <c r="E13" s="17" t="s">
        <v>72</v>
      </c>
      <c r="F13" s="17"/>
      <c r="G13" s="17" t="s">
        <v>47</v>
      </c>
      <c r="H13" s="37">
        <f>K13</f>
        <v>0</v>
      </c>
      <c r="I13" s="22"/>
      <c r="J13" s="10"/>
      <c r="K13" s="12">
        <f>COUNTIF(Entries,$E13)</f>
        <v>0</v>
      </c>
      <c r="L13" s="10"/>
      <c r="M13" s="12" t="e">
        <f>IF(ISBLANK(N13),_xlfn.CEILING.PRECISE(H13/VLOOKUP(E13,ParametersB,6,FALSE)),N13)</f>
        <v>#N/A</v>
      </c>
      <c r="N13" s="28"/>
      <c r="O13" s="10"/>
    </row>
    <row r="14" spans="1:15" ht="18.75" x14ac:dyDescent="0.25">
      <c r="A14" s="10"/>
      <c r="B14" s="8"/>
      <c r="C14" s="5"/>
      <c r="D14" s="6"/>
      <c r="E14" s="33" t="s">
        <v>31</v>
      </c>
      <c r="F14" s="50"/>
      <c r="G14" s="7"/>
      <c r="H14" s="24"/>
      <c r="I14" s="23"/>
      <c r="J14" s="11"/>
      <c r="K14" s="44"/>
      <c r="L14" s="11"/>
      <c r="M14" s="23"/>
      <c r="N14" s="27"/>
      <c r="O14" s="11"/>
    </row>
    <row r="15" spans="1:15" ht="18.75" hidden="1" x14ac:dyDescent="0.25">
      <c r="A15" s="16"/>
      <c r="B15" s="8"/>
      <c r="C15" s="3" t="e">
        <f>IF(ISBLANK(A15),D13+IF(E14=Lijsten!#REF!,15/24/60,0),A15)</f>
        <v>#N/A</v>
      </c>
      <c r="D15" s="4" t="e">
        <f>C15+M15*VLOOKUP(E15,ParametersB,2,FALSE)+H15*(VLOOKUP(E15,ParametersB,IF(G15=Lijsten!#REF!,3,4),FALSE)+VLOOKUP(E15,ParametersB,5,FALSE))</f>
        <v>#N/A</v>
      </c>
      <c r="E15" s="17" t="s">
        <v>75</v>
      </c>
      <c r="F15" s="17"/>
      <c r="G15" s="17" t="s">
        <v>47</v>
      </c>
      <c r="H15" s="37">
        <f>K15</f>
        <v>0</v>
      </c>
      <c r="I15" s="22"/>
      <c r="J15" s="10"/>
      <c r="K15" s="12">
        <f>COUNTIF(Entries,$E15)</f>
        <v>0</v>
      </c>
      <c r="L15" s="10"/>
      <c r="M15" s="12" t="e">
        <f>IF(ISBLANK(N15),_xlfn.CEILING.PRECISE(H15/VLOOKUP(E15,ParametersB,6,FALSE)),N15)</f>
        <v>#N/A</v>
      </c>
      <c r="N15" s="28"/>
      <c r="O15" s="10"/>
    </row>
    <row r="16" spans="1:15" ht="3.95" hidden="1" customHeight="1" x14ac:dyDescent="0.25">
      <c r="A16" s="10"/>
      <c r="B16" s="8"/>
      <c r="C16" s="5"/>
      <c r="D16" s="6"/>
      <c r="E16" s="33" t="s">
        <v>32</v>
      </c>
      <c r="F16" s="50"/>
      <c r="G16" s="7"/>
      <c r="H16" s="24"/>
      <c r="I16" s="23"/>
      <c r="J16" s="11"/>
      <c r="K16" s="44"/>
      <c r="L16" s="11"/>
      <c r="M16" s="23"/>
      <c r="N16" s="27"/>
      <c r="O16" s="11"/>
    </row>
    <row r="17" spans="1:15" ht="18.75" x14ac:dyDescent="0.25">
      <c r="A17" s="16"/>
      <c r="B17" s="8"/>
      <c r="C17" s="3" t="e">
        <f>IF(ISBLANK(A17),D15+IF(E16=Lijsten!#REF!,15/24/60,0),A17)</f>
        <v>#N/A</v>
      </c>
      <c r="D17" s="4" t="e">
        <f>C17+M17*VLOOKUP(E17,ParametersB,2,FALSE)+H17*(VLOOKUP(E17,ParametersB,IF(G17=Lijsten!#REF!,3,4),FALSE)+VLOOKUP(E17,ParametersB,5,FALSE))</f>
        <v>#N/A</v>
      </c>
      <c r="E17" s="17" t="s">
        <v>60</v>
      </c>
      <c r="F17" s="17"/>
      <c r="G17" s="17" t="s">
        <v>47</v>
      </c>
      <c r="H17" s="37">
        <f>K17</f>
        <v>0</v>
      </c>
      <c r="I17" s="22" t="s">
        <v>108</v>
      </c>
      <c r="J17" s="10"/>
      <c r="K17" s="12">
        <f>COUNTIF(Entries,$E17)</f>
        <v>0</v>
      </c>
      <c r="L17" s="10"/>
      <c r="M17" s="12" t="e">
        <f>IF(ISBLANK(N17),_xlfn.CEILING.PRECISE(H17/VLOOKUP(E17,ParametersB,6,FALSE)),N17)</f>
        <v>#N/A</v>
      </c>
      <c r="N17" s="28"/>
      <c r="O17" s="10"/>
    </row>
    <row r="18" spans="1:15" ht="18.75" x14ac:dyDescent="0.25">
      <c r="A18" s="10"/>
      <c r="B18" s="8"/>
      <c r="C18" s="5"/>
      <c r="D18" s="6"/>
      <c r="E18" s="33" t="s">
        <v>31</v>
      </c>
      <c r="F18" s="74" t="s">
        <v>117</v>
      </c>
      <c r="G18" s="7"/>
      <c r="H18" s="24"/>
      <c r="I18" s="23"/>
      <c r="J18" s="11"/>
      <c r="K18" s="44"/>
      <c r="L18" s="11"/>
      <c r="M18" s="23"/>
      <c r="N18" s="27"/>
      <c r="O18" s="11"/>
    </row>
    <row r="19" spans="1:15" ht="18.75" hidden="1" x14ac:dyDescent="0.25">
      <c r="A19" s="16"/>
      <c r="B19" s="8"/>
      <c r="C19" s="3" t="e">
        <f>IF(ISBLANK(A19),D17+IF(E18=Lijsten!#REF!,15/24/60,0),A19)</f>
        <v>#N/A</v>
      </c>
      <c r="D19" s="4" t="e">
        <f>C19+M19*VLOOKUP(E19,ParametersB,2,FALSE)+H19*(VLOOKUP(E19,ParametersB,IF(G19=Lijsten!#REF!,3,4),FALSE)+VLOOKUP(E19,ParametersB,5,FALSE))</f>
        <v>#N/A</v>
      </c>
      <c r="E19" s="17" t="s">
        <v>69</v>
      </c>
      <c r="F19" s="17"/>
      <c r="G19" s="17" t="s">
        <v>47</v>
      </c>
      <c r="H19" s="37">
        <f>K19</f>
        <v>0</v>
      </c>
      <c r="I19" s="22"/>
      <c r="J19" s="10"/>
      <c r="K19" s="12">
        <f>COUNTIF(Entries,$E19)</f>
        <v>0</v>
      </c>
      <c r="L19" s="10"/>
      <c r="M19" s="12" t="e">
        <f>IF(ISBLANK(N19),_xlfn.CEILING.PRECISE(H19/VLOOKUP(E19,ParametersB,6,FALSE)),N19)</f>
        <v>#N/A</v>
      </c>
      <c r="N19" s="28"/>
      <c r="O19" s="10"/>
    </row>
    <row r="20" spans="1:15" ht="3.95" hidden="1" customHeight="1" x14ac:dyDescent="0.25">
      <c r="A20" s="10"/>
      <c r="B20" s="8"/>
      <c r="C20" s="5"/>
      <c r="D20" s="6"/>
      <c r="E20" s="33" t="s">
        <v>32</v>
      </c>
      <c r="F20" s="50"/>
      <c r="G20" s="7"/>
      <c r="H20" s="24"/>
      <c r="I20" s="23"/>
      <c r="J20" s="11"/>
      <c r="K20" s="44"/>
      <c r="L20" s="11"/>
      <c r="M20" s="23"/>
      <c r="N20" s="27"/>
      <c r="O20" s="11"/>
    </row>
    <row r="21" spans="1:15" ht="18.75" x14ac:dyDescent="0.25">
      <c r="A21" s="16">
        <v>0.53472222222222221</v>
      </c>
      <c r="B21" s="8"/>
      <c r="C21" s="75">
        <f>IF(ISBLANK(A21),D19+IF(E20=Lijsten!#REF!,15/24/60,0),A21)</f>
        <v>0.53472222222222221</v>
      </c>
      <c r="D21" s="4" t="e">
        <f>C21+M21*VLOOKUP(E21,ParametersB,2,FALSE)+H21*(VLOOKUP(E21,ParametersB,IF(G21=Lijsten!#REF!,3,4),FALSE)+VLOOKUP(E21,ParametersB,5,FALSE))</f>
        <v>#N/A</v>
      </c>
      <c r="E21" s="17" t="s">
        <v>65</v>
      </c>
      <c r="F21" s="17"/>
      <c r="G21" s="17" t="s">
        <v>47</v>
      </c>
      <c r="H21" s="37">
        <f>K21</f>
        <v>0</v>
      </c>
      <c r="I21" s="22" t="s">
        <v>109</v>
      </c>
      <c r="J21" s="10"/>
      <c r="K21" s="12">
        <f>COUNTIF(Entries,$E21)</f>
        <v>0</v>
      </c>
      <c r="L21" s="10"/>
      <c r="M21" s="12" t="e">
        <f>IF(ISBLANK(N21),_xlfn.CEILING.PRECISE(H21/VLOOKUP(E21,ParametersB,6,FALSE)),N21)</f>
        <v>#N/A</v>
      </c>
      <c r="N21" s="28"/>
      <c r="O21" s="10"/>
    </row>
    <row r="22" spans="1:15" ht="3.95" customHeight="1" x14ac:dyDescent="0.25">
      <c r="A22" s="10"/>
      <c r="B22" s="8"/>
      <c r="C22" s="5"/>
      <c r="D22" s="6"/>
      <c r="E22" s="33" t="s">
        <v>32</v>
      </c>
      <c r="F22" s="50"/>
      <c r="G22" s="7"/>
      <c r="H22" s="24"/>
      <c r="I22" s="23"/>
      <c r="J22" s="11"/>
      <c r="K22" s="44"/>
      <c r="L22" s="11"/>
      <c r="M22" s="23"/>
      <c r="N22" s="27"/>
      <c r="O22" s="11"/>
    </row>
    <row r="23" spans="1:15" ht="18.75" hidden="1" x14ac:dyDescent="0.25">
      <c r="A23" s="16"/>
      <c r="B23" s="8"/>
      <c r="C23" s="3" t="e">
        <f>IF(ISBLANK(A23),D21+IF(E22=Lijsten!#REF!,15/24/60,0),A23)</f>
        <v>#N/A</v>
      </c>
      <c r="D23" s="4" t="e">
        <f>C23+M23*VLOOKUP(E23,ParametersB,2,FALSE)+H23*(VLOOKUP(E23,ParametersB,IF(G23=Lijsten!#REF!,3,4),FALSE)+VLOOKUP(E23,ParametersB,5,FALSE))</f>
        <v>#N/A</v>
      </c>
      <c r="E23" s="63" t="s">
        <v>68</v>
      </c>
      <c r="F23" s="17"/>
      <c r="G23" s="17" t="s">
        <v>47</v>
      </c>
      <c r="H23" s="37">
        <f>K23</f>
        <v>0</v>
      </c>
      <c r="I23" s="22"/>
      <c r="J23" s="10"/>
      <c r="K23" s="12">
        <f>COUNTIF(Entries,$E23)</f>
        <v>0</v>
      </c>
      <c r="L23" s="10"/>
      <c r="M23" s="12" t="e">
        <f>IF(ISBLANK(N23),_xlfn.CEILING.PRECISE(H23/VLOOKUP(E23,ParametersB,6,FALSE)),N23)</f>
        <v>#N/A</v>
      </c>
      <c r="N23" s="28"/>
      <c r="O23" s="10"/>
    </row>
    <row r="24" spans="1:15" ht="3.95" hidden="1" customHeight="1" x14ac:dyDescent="0.25">
      <c r="A24" s="10"/>
      <c r="B24" s="8"/>
      <c r="C24" s="5"/>
      <c r="D24" s="6"/>
      <c r="E24" s="33" t="s">
        <v>32</v>
      </c>
      <c r="F24" s="50"/>
      <c r="G24" s="7"/>
      <c r="H24" s="24"/>
      <c r="I24" s="23"/>
      <c r="J24" s="11"/>
      <c r="K24" s="44"/>
      <c r="L24" s="11"/>
      <c r="M24" s="23"/>
      <c r="N24" s="27"/>
      <c r="O24" s="11"/>
    </row>
    <row r="25" spans="1:15" ht="18.75" x14ac:dyDescent="0.25">
      <c r="A25" s="16"/>
      <c r="B25" s="8"/>
      <c r="C25" s="3" t="e">
        <f>IF(ISBLANK(A25),D23+IF(E24=Lijsten!#REF!,15/24/60,0),A25)</f>
        <v>#N/A</v>
      </c>
      <c r="D25" s="4" t="e">
        <f>C25+M25*VLOOKUP(E25,ParametersB,2,FALSE)+H25*(VLOOKUP(E25,ParametersB,IF(G25=Lijsten!#REF!,3,4),FALSE)+VLOOKUP(E25,ParametersB,5,FALSE))</f>
        <v>#N/A</v>
      </c>
      <c r="E25" s="63" t="s">
        <v>62</v>
      </c>
      <c r="F25" s="17"/>
      <c r="G25" s="17" t="s">
        <v>47</v>
      </c>
      <c r="H25" s="37">
        <f>K25</f>
        <v>0</v>
      </c>
      <c r="I25" s="22" t="s">
        <v>110</v>
      </c>
      <c r="J25" s="10"/>
      <c r="K25" s="12">
        <f>COUNTIF(Entries,$E25)</f>
        <v>0</v>
      </c>
      <c r="L25" s="10"/>
      <c r="M25" s="12" t="e">
        <f>IF(ISBLANK(N25),_xlfn.CEILING.PRECISE(H25/VLOOKUP(E25,ParametersB,6,FALSE)),N25)</f>
        <v>#N/A</v>
      </c>
      <c r="N25" s="28"/>
      <c r="O25" s="10"/>
    </row>
    <row r="26" spans="1:15" ht="18.75" x14ac:dyDescent="0.25">
      <c r="A26" s="10"/>
      <c r="B26" s="8"/>
      <c r="C26" s="5"/>
      <c r="D26" s="6"/>
      <c r="E26" s="33" t="s">
        <v>31</v>
      </c>
      <c r="F26" s="33"/>
      <c r="G26" s="33"/>
      <c r="H26" s="24"/>
      <c r="I26" s="23"/>
      <c r="J26" s="11"/>
      <c r="K26" s="44"/>
      <c r="L26" s="11"/>
      <c r="M26" s="23"/>
      <c r="N26" s="27"/>
      <c r="O26" s="11"/>
    </row>
    <row r="27" spans="1:15" ht="18.75" x14ac:dyDescent="0.25">
      <c r="A27" s="16"/>
      <c r="B27" s="8"/>
      <c r="C27" s="3" t="e">
        <f>IF(ISBLANK(A27),D25+IF(E26=Lijsten!#REF!,15/24/60,0),A27)</f>
        <v>#N/A</v>
      </c>
      <c r="D27" s="4" t="e">
        <f>C27+M27*VLOOKUP(E27,ParametersB,2,FALSE)+H27*(VLOOKUP(E27,ParametersB,IF(G27=Lijsten!#REF!,3,4),FALSE)+VLOOKUP(E27,ParametersB,5,FALSE))</f>
        <v>#N/A</v>
      </c>
      <c r="E27" s="17" t="s">
        <v>70</v>
      </c>
      <c r="F27" s="17"/>
      <c r="G27" s="17" t="s">
        <v>47</v>
      </c>
      <c r="H27" s="37">
        <f>K27</f>
        <v>0</v>
      </c>
      <c r="I27" s="22" t="s">
        <v>111</v>
      </c>
      <c r="J27" s="10"/>
      <c r="K27" s="12">
        <f>COUNTIF(Entries,$E27)</f>
        <v>0</v>
      </c>
      <c r="L27" s="10"/>
      <c r="M27" s="12">
        <f>IF(ISBLANK(N27),_xlfn.CEILING.PRECISE(H27/VLOOKUP(E27,ParametersB,6,FALSE)),N27)</f>
        <v>0</v>
      </c>
      <c r="N27" s="28">
        <v>0</v>
      </c>
      <c r="O27" s="10"/>
    </row>
    <row r="28" spans="1:15" ht="3.95" customHeight="1" x14ac:dyDescent="0.25">
      <c r="A28" s="10"/>
      <c r="B28" s="8"/>
      <c r="C28" s="5"/>
      <c r="D28" s="6"/>
      <c r="E28" s="33" t="s">
        <v>32</v>
      </c>
      <c r="F28" s="50"/>
      <c r="G28" s="7"/>
      <c r="H28" s="24"/>
      <c r="I28" s="23"/>
      <c r="J28" s="11"/>
      <c r="K28" s="44"/>
      <c r="L28" s="11"/>
      <c r="M28" s="23"/>
      <c r="N28" s="27"/>
      <c r="O28" s="11"/>
    </row>
    <row r="29" spans="1:15" ht="18.75" x14ac:dyDescent="0.25">
      <c r="A29" s="16"/>
      <c r="B29" s="8"/>
      <c r="C29" s="3" t="e">
        <f>IF(ISBLANK(A29),D27+IF(E28=Lijsten!#REF!,15/24/60,0),A29)</f>
        <v>#N/A</v>
      </c>
      <c r="D29" s="4" t="e">
        <f>C29+M29*VLOOKUP(E29,ParametersB,2,FALSE)+H29*(VLOOKUP(E29,ParametersB,IF(G29=Lijsten!#REF!,3,4),FALSE)+VLOOKUP(E29,ParametersB,5,FALSE))</f>
        <v>#N/A</v>
      </c>
      <c r="E29" s="17" t="s">
        <v>59</v>
      </c>
      <c r="F29" s="17"/>
      <c r="G29" s="17" t="s">
        <v>47</v>
      </c>
      <c r="H29" s="37">
        <f>K29</f>
        <v>0</v>
      </c>
      <c r="I29" s="22"/>
      <c r="J29" s="10"/>
      <c r="K29" s="12">
        <f>COUNTIF(Entries,$E29)</f>
        <v>0</v>
      </c>
      <c r="L29" s="10"/>
      <c r="M29" s="12" t="e">
        <f>IF(ISBLANK(N29),_xlfn.CEILING.PRECISE(H29/VLOOKUP(E29,ParametersB,6,FALSE)),N29)</f>
        <v>#N/A</v>
      </c>
      <c r="N29" s="28"/>
      <c r="O29" s="10"/>
    </row>
    <row r="30" spans="1:15" ht="18.75" x14ac:dyDescent="0.25">
      <c r="A30" s="10"/>
      <c r="B30" s="8"/>
      <c r="C30" s="5"/>
      <c r="D30" s="6"/>
      <c r="E30" s="33" t="s">
        <v>31</v>
      </c>
      <c r="F30" s="50" t="s">
        <v>106</v>
      </c>
      <c r="G30" s="50"/>
      <c r="H30" s="24"/>
      <c r="I30" s="23"/>
      <c r="J30" s="11"/>
      <c r="K30" s="44"/>
      <c r="L30" s="11"/>
      <c r="M30" s="23"/>
      <c r="N30" s="27"/>
      <c r="O30" s="11"/>
    </row>
    <row r="31" spans="1:15" ht="18.75" hidden="1" x14ac:dyDescent="0.25">
      <c r="A31" s="16"/>
      <c r="B31" s="8"/>
      <c r="C31" s="3" t="e">
        <f>IF(ISBLANK(A31),D29+IF(E30=Lijsten!#REF!,15/24/60,0),A31)</f>
        <v>#N/A</v>
      </c>
      <c r="D31" s="4" t="e">
        <f>C31+M31*VLOOKUP(E31,ParametersB,2,FALSE)+H31*(VLOOKUP(E31,ParametersB,IF(G31=Lijsten!#REF!,3,4),FALSE)+VLOOKUP(E31,ParametersB,5,FALSE))</f>
        <v>#N/A</v>
      </c>
      <c r="E31" s="63" t="s">
        <v>67</v>
      </c>
      <c r="F31" s="17"/>
      <c r="G31" s="17" t="s">
        <v>47</v>
      </c>
      <c r="H31" s="37">
        <f>K31</f>
        <v>0</v>
      </c>
      <c r="I31" s="22"/>
      <c r="J31" s="10"/>
      <c r="K31" s="12">
        <f>COUNTIF(Entries,$E31)</f>
        <v>0</v>
      </c>
      <c r="L31" s="10"/>
      <c r="M31" s="12" t="e">
        <f>IF(ISBLANK(N31),_xlfn.CEILING.PRECISE(H31/VLOOKUP(E31,ParametersB,6,FALSE)),N31)</f>
        <v>#N/A</v>
      </c>
      <c r="N31" s="28"/>
      <c r="O31" s="10"/>
    </row>
    <row r="32" spans="1:15" ht="3.95" hidden="1" customHeight="1" x14ac:dyDescent="0.25">
      <c r="A32" s="10"/>
      <c r="B32" s="8"/>
      <c r="C32" s="5"/>
      <c r="D32" s="6"/>
      <c r="E32" s="33" t="s">
        <v>32</v>
      </c>
      <c r="F32" s="50"/>
      <c r="G32" s="7"/>
      <c r="H32" s="24"/>
      <c r="I32" s="23"/>
      <c r="J32" s="11"/>
      <c r="K32" s="44"/>
      <c r="L32" s="11"/>
      <c r="M32" s="23"/>
      <c r="N32" s="27"/>
      <c r="O32" s="11"/>
    </row>
    <row r="33" spans="1:15" ht="18.75" x14ac:dyDescent="0.25">
      <c r="A33" s="16"/>
      <c r="B33" s="8"/>
      <c r="C33" s="3" t="e">
        <f>IF(ISBLANK(A33),D31+IF(E32=Lijsten!#REF!,15/24/60,0),A33)</f>
        <v>#N/A</v>
      </c>
      <c r="D33" s="4" t="e">
        <f>C33+M33*VLOOKUP(E33,ParametersB,2,FALSE)+H33*(VLOOKUP(E33,ParametersB,IF(G33=Lijsten!#REF!,3,4),FALSE)+VLOOKUP(E33,ParametersB,5,FALSE))</f>
        <v>#N/A</v>
      </c>
      <c r="E33" s="63" t="s">
        <v>64</v>
      </c>
      <c r="F33" s="17"/>
      <c r="G33" s="17" t="s">
        <v>47</v>
      </c>
      <c r="H33" s="37">
        <f>K33</f>
        <v>0</v>
      </c>
      <c r="I33" s="22" t="s">
        <v>112</v>
      </c>
      <c r="J33" s="10"/>
      <c r="K33" s="12">
        <f>COUNTIF(Entries,$E33)</f>
        <v>0</v>
      </c>
      <c r="L33" s="10"/>
      <c r="M33" s="12">
        <f>IF(ISBLANK(N33),_xlfn.CEILING.PRECISE(H33/VLOOKUP(E33,ParametersB,6,FALSE)),N33)</f>
        <v>0</v>
      </c>
      <c r="N33" s="28">
        <v>0</v>
      </c>
      <c r="O33" s="10"/>
    </row>
    <row r="34" spans="1:15" ht="18.75" x14ac:dyDescent="0.25">
      <c r="A34" s="10"/>
      <c r="B34" s="8"/>
      <c r="C34" s="5"/>
      <c r="D34" s="6"/>
      <c r="E34" s="33" t="s">
        <v>31</v>
      </c>
      <c r="F34" s="50" t="s">
        <v>118</v>
      </c>
      <c r="G34" s="7"/>
      <c r="H34" s="24"/>
      <c r="I34" s="23"/>
      <c r="J34" s="11"/>
      <c r="K34" s="44"/>
      <c r="L34" s="11"/>
      <c r="M34" s="23"/>
      <c r="N34" s="27"/>
      <c r="O34" s="11"/>
    </row>
    <row r="35" spans="1:15" ht="18.75" x14ac:dyDescent="0.25">
      <c r="A35" s="16">
        <v>0.75694444444444453</v>
      </c>
      <c r="B35" s="8"/>
      <c r="C35" s="75">
        <f>IF(ISBLANK(A35),D33+IF(E34=Lijsten!#REF!,15/24/60,0),A35)</f>
        <v>0.75694444444444453</v>
      </c>
      <c r="D35" s="4" t="e">
        <f>C35+M35*VLOOKUP(E35,ParametersB,2,FALSE)+H35*(VLOOKUP(E35,ParametersB,IF(G35=Lijsten!#REF!,3,4),FALSE)+VLOOKUP(E35,ParametersB,5,FALSE))</f>
        <v>#N/A</v>
      </c>
      <c r="E35" s="17" t="s">
        <v>76</v>
      </c>
      <c r="F35" s="17"/>
      <c r="G35" s="17" t="s">
        <v>47</v>
      </c>
      <c r="H35" s="37">
        <f>K35</f>
        <v>0</v>
      </c>
      <c r="I35" s="22" t="s">
        <v>113</v>
      </c>
      <c r="J35" s="10"/>
      <c r="K35" s="12">
        <f>COUNTIF(Entries,$E35)</f>
        <v>0</v>
      </c>
      <c r="L35" s="10"/>
      <c r="M35" s="12" t="e">
        <f>IF(ISBLANK(N35),_xlfn.CEILING.PRECISE(H35/VLOOKUP(E35,ParametersB,6,FALSE)),N35)</f>
        <v>#N/A</v>
      </c>
      <c r="N35" s="28"/>
      <c r="O35" s="10"/>
    </row>
    <row r="36" spans="1:15" ht="3.95" customHeight="1" x14ac:dyDescent="0.25">
      <c r="A36" s="10"/>
      <c r="B36" s="8"/>
      <c r="C36" s="5"/>
      <c r="D36" s="6"/>
      <c r="E36" s="33"/>
      <c r="F36" s="50"/>
      <c r="G36" s="7"/>
      <c r="H36" s="24"/>
      <c r="I36" s="23"/>
      <c r="J36" s="11"/>
      <c r="K36" s="44"/>
      <c r="L36" s="11"/>
      <c r="M36" s="23"/>
      <c r="N36" s="27"/>
      <c r="O36" s="11"/>
    </row>
    <row r="37" spans="1:15" ht="18.75" x14ac:dyDescent="0.25">
      <c r="A37" s="16"/>
      <c r="B37" s="8"/>
      <c r="C37" s="3" t="e">
        <f>IF(ISBLANK(A37),D35+IF(E36=Lijsten!#REF!,15/24/60,0),A37)</f>
        <v>#N/A</v>
      </c>
      <c r="D37" s="4" t="e">
        <f>C37+M37*VLOOKUP(E37,ParametersB,2,FALSE)+H37*(VLOOKUP(E37,ParametersB,IF(G37=Lijsten!#REF!,3,4),FALSE)+VLOOKUP(E37,ParametersB,5,FALSE))-2/24/60</f>
        <v>#N/A</v>
      </c>
      <c r="E37" s="17" t="s">
        <v>63</v>
      </c>
      <c r="F37" s="17"/>
      <c r="G37" s="17" t="s">
        <v>47</v>
      </c>
      <c r="H37" s="37">
        <f>K37</f>
        <v>0</v>
      </c>
      <c r="I37" s="22"/>
      <c r="J37" s="10"/>
      <c r="K37" s="12">
        <f>COUNTIF(Entries,$E37)</f>
        <v>0</v>
      </c>
      <c r="L37" s="10"/>
      <c r="M37" s="12" t="e">
        <f>IF(ISBLANK(N37),_xlfn.CEILING.PRECISE(H37/VLOOKUP(E37,ParametersB,6,FALSE)),N37)</f>
        <v>#N/A</v>
      </c>
      <c r="N37" s="28"/>
      <c r="O37" s="10"/>
    </row>
    <row r="38" spans="1:15" ht="18.75" x14ac:dyDescent="0.25">
      <c r="A38" s="10"/>
      <c r="B38" s="8"/>
      <c r="C38" s="5"/>
      <c r="D38" s="6"/>
      <c r="E38" s="33" t="s">
        <v>31</v>
      </c>
      <c r="F38" s="50" t="s">
        <v>116</v>
      </c>
      <c r="G38" s="7"/>
      <c r="H38" s="24"/>
      <c r="I38" s="23"/>
      <c r="J38" s="11"/>
      <c r="K38" s="44"/>
      <c r="L38" s="11"/>
      <c r="M38" s="23"/>
      <c r="N38" s="27"/>
      <c r="O38" s="11"/>
    </row>
    <row r="39" spans="1:15" ht="18.75" hidden="1" x14ac:dyDescent="0.25">
      <c r="A39" s="16"/>
      <c r="B39" s="8"/>
      <c r="C39" s="3" t="e">
        <f>IF(ISBLANK(A39),D37+IF(E38=Lijsten!#REF!,15/24/60,0),A39)</f>
        <v>#N/A</v>
      </c>
      <c r="D39" s="4" t="e">
        <f>C39+M39*VLOOKUP(E39,ParametersB,2,FALSE)+H39*(VLOOKUP(E39,ParametersB,IF(G39=Lijsten!#REF!,3,4),FALSE)+VLOOKUP(E39,ParametersB,5,FALSE))</f>
        <v>#N/A</v>
      </c>
      <c r="E39" s="63" t="s">
        <v>50</v>
      </c>
      <c r="F39" s="17"/>
      <c r="G39" s="17" t="s">
        <v>47</v>
      </c>
      <c r="H39" s="37">
        <f>K39</f>
        <v>0</v>
      </c>
      <c r="I39" s="22"/>
      <c r="J39" s="10"/>
      <c r="K39" s="12">
        <f>COUNTIF(Entries,$E39)</f>
        <v>0</v>
      </c>
      <c r="L39" s="10"/>
      <c r="M39" s="12" t="e">
        <f>IF(ISBLANK(N39),_xlfn.CEILING.PRECISE(H39/VLOOKUP(E39,ParametersB,6,FALSE)),N39)</f>
        <v>#N/A</v>
      </c>
      <c r="N39" s="28"/>
      <c r="O39" s="10"/>
    </row>
    <row r="40" spans="1:15" ht="18.75" hidden="1" x14ac:dyDescent="0.25">
      <c r="A40" s="10"/>
      <c r="B40" s="8"/>
      <c r="C40" s="5"/>
      <c r="D40" s="6"/>
      <c r="E40" s="33" t="s">
        <v>32</v>
      </c>
      <c r="F40" s="50"/>
      <c r="G40" s="7"/>
      <c r="H40" s="24"/>
      <c r="I40" s="23"/>
      <c r="J40" s="11"/>
      <c r="K40" s="44"/>
      <c r="L40" s="11"/>
      <c r="M40" s="23"/>
      <c r="N40" s="27"/>
      <c r="O40" s="11"/>
    </row>
    <row r="41" spans="1:15" ht="18.75" hidden="1" x14ac:dyDescent="0.25">
      <c r="A41" s="16"/>
      <c r="B41" s="8"/>
      <c r="C41" s="3" t="e">
        <f>IF(ISBLANK(A41),D39+IF(E40=Lijsten!#REF!,15/24/60,0),A41)</f>
        <v>#N/A</v>
      </c>
      <c r="D41" s="4" t="e">
        <f>C41+M41*VLOOKUP(E41,ParametersB,2,FALSE)+H41*(VLOOKUP(E41,ParametersB,IF(G41=Lijsten!#REF!,3,4),FALSE)+VLOOKUP(E41,ParametersB,5,FALSE))</f>
        <v>#N/A</v>
      </c>
      <c r="E41" s="63" t="s">
        <v>50</v>
      </c>
      <c r="F41" s="17"/>
      <c r="G41" s="17" t="s">
        <v>47</v>
      </c>
      <c r="H41" s="37">
        <f>K41</f>
        <v>0</v>
      </c>
      <c r="I41" s="22"/>
      <c r="J41" s="10"/>
      <c r="K41" s="12">
        <f>COUNTIF(Entries,$E41)</f>
        <v>0</v>
      </c>
      <c r="L41" s="10"/>
      <c r="M41" s="12" t="e">
        <f>IF(ISBLANK(N41),_xlfn.CEILING.PRECISE(H41/VLOOKUP(E41,ParametersB,6,FALSE)),N41)</f>
        <v>#N/A</v>
      </c>
      <c r="N41" s="28"/>
      <c r="O41" s="10"/>
    </row>
    <row r="42" spans="1:15" ht="18.75" hidden="1" x14ac:dyDescent="0.25">
      <c r="A42" s="10"/>
      <c r="B42" s="8"/>
      <c r="C42" s="5"/>
      <c r="D42" s="6"/>
      <c r="E42" s="33" t="s">
        <v>32</v>
      </c>
      <c r="F42" s="50"/>
      <c r="G42" s="7"/>
      <c r="H42" s="24"/>
      <c r="I42" s="23"/>
      <c r="J42" s="11"/>
      <c r="K42" s="44"/>
      <c r="L42" s="11"/>
      <c r="M42" s="23"/>
      <c r="N42" s="27"/>
      <c r="O42" s="11"/>
    </row>
    <row r="43" spans="1:15" ht="18.75" x14ac:dyDescent="0.25">
      <c r="A43" s="16"/>
      <c r="B43" s="8"/>
      <c r="C43" s="3" t="e">
        <f>IF(ISBLANK(A43),D41+IF(E42=Lijsten!#REF!,15/24/60,0),A43)</f>
        <v>#N/A</v>
      </c>
      <c r="D43" s="4" t="e">
        <f>C43+M43*VLOOKUP(E43,ParametersB,2,FALSE)+H43*(VLOOKUP(E43,ParametersB,IF(G43=Lijsten!#REF!,3,4),FALSE)+VLOOKUP(E43,ParametersB,5,FALSE))</f>
        <v>#N/A</v>
      </c>
      <c r="E43" s="17" t="s">
        <v>55</v>
      </c>
      <c r="F43" s="17"/>
      <c r="G43" s="17" t="s">
        <v>47</v>
      </c>
      <c r="H43" s="37">
        <f>K43</f>
        <v>0</v>
      </c>
      <c r="I43" s="22" t="s">
        <v>114</v>
      </c>
      <c r="J43" s="10"/>
      <c r="K43" s="12">
        <f>COUNTIF(Entries,$E43)</f>
        <v>0</v>
      </c>
      <c r="L43" s="10"/>
      <c r="M43" s="12">
        <f>IF(ISBLANK(N43),_xlfn.CEILING.PRECISE(H43/VLOOKUP(E43,ParametersB,6,FALSE)),N43)</f>
        <v>0</v>
      </c>
      <c r="N43" s="28">
        <v>0</v>
      </c>
      <c r="O43" s="10"/>
    </row>
    <row r="44" spans="1:15" ht="3.95" customHeight="1" x14ac:dyDescent="0.25">
      <c r="A44" s="10"/>
      <c r="B44" s="8"/>
      <c r="C44" s="5"/>
      <c r="D44" s="6"/>
      <c r="E44" s="33" t="s">
        <v>32</v>
      </c>
      <c r="F44" s="50"/>
      <c r="G44" s="7"/>
      <c r="H44" s="24"/>
      <c r="I44" s="23"/>
      <c r="J44" s="11"/>
      <c r="K44" s="44"/>
      <c r="L44" s="11"/>
      <c r="M44" s="23"/>
      <c r="N44" s="27"/>
      <c r="O44" s="11"/>
    </row>
    <row r="45" spans="1:15" ht="18.75" x14ac:dyDescent="0.25">
      <c r="A45" s="16"/>
      <c r="B45" s="8"/>
      <c r="C45" s="3" t="e">
        <f>IF(ISBLANK(A45),D43+IF(E44=Lijsten!#REF!,15/24/60,0),A45)</f>
        <v>#N/A</v>
      </c>
      <c r="D45" s="4" t="e">
        <f>C45+M45*VLOOKUP(E45,ParametersB,2,FALSE)+H45*(VLOOKUP(E45,ParametersB,IF(G45=Lijsten!#REF!,3,4),FALSE)+VLOOKUP(E45,ParametersB,5,FALSE))</f>
        <v>#N/A</v>
      </c>
      <c r="E45" s="17" t="s">
        <v>53</v>
      </c>
      <c r="F45" s="17"/>
      <c r="G45" s="17" t="s">
        <v>47</v>
      </c>
      <c r="H45" s="37">
        <f>K45</f>
        <v>0</v>
      </c>
      <c r="I45" s="22"/>
      <c r="J45" s="10"/>
      <c r="K45" s="12">
        <f>COUNTIF(Entries,$E45)</f>
        <v>0</v>
      </c>
      <c r="L45" s="10"/>
      <c r="M45" s="12" t="e">
        <f>IF(ISBLANK(N45),_xlfn.CEILING.PRECISE(H45/VLOOKUP(E45,ParametersB,6,FALSE)),N45)</f>
        <v>#N/A</v>
      </c>
      <c r="N45" s="28"/>
      <c r="O45" s="10"/>
    </row>
    <row r="46" spans="1:15" ht="18.75" x14ac:dyDescent="0.25">
      <c r="A46" s="10"/>
      <c r="B46" s="8"/>
      <c r="C46" s="5"/>
      <c r="D46" s="6"/>
      <c r="E46" s="33" t="s">
        <v>31</v>
      </c>
      <c r="F46" s="50"/>
      <c r="G46" s="7"/>
      <c r="H46" s="24"/>
      <c r="I46" s="23"/>
      <c r="J46" s="11"/>
      <c r="K46" s="44"/>
      <c r="L46" s="11"/>
      <c r="M46" s="23"/>
      <c r="N46" s="27"/>
      <c r="O46" s="11"/>
    </row>
    <row r="47" spans="1:15" ht="18.75" hidden="1" x14ac:dyDescent="0.25">
      <c r="A47" s="16"/>
      <c r="B47" s="8"/>
      <c r="C47" s="3" t="e">
        <f>IF(ISBLANK(A47),D45+IF(E46=Lijsten!#REF!,15/24/60,0),A47)</f>
        <v>#N/A</v>
      </c>
      <c r="D47" s="4" t="e">
        <f>C47+M47*VLOOKUP(E47,ParametersB,2,FALSE)+H47*(VLOOKUP(E47,ParametersB,IF(G47=Lijsten!#REF!,3,4),FALSE)+VLOOKUP(E47,ParametersB,5,FALSE))</f>
        <v>#N/A</v>
      </c>
      <c r="E47" s="17" t="s">
        <v>71</v>
      </c>
      <c r="F47" s="17"/>
      <c r="G47" s="17" t="s">
        <v>47</v>
      </c>
      <c r="H47" s="37">
        <f>K47</f>
        <v>0</v>
      </c>
      <c r="I47" s="22"/>
      <c r="J47" s="10"/>
      <c r="K47" s="12">
        <f>COUNTIF(Entries,$E47)</f>
        <v>0</v>
      </c>
      <c r="L47" s="10"/>
      <c r="M47" s="12" t="e">
        <f>IF(ISBLANK(N47),_xlfn.CEILING.PRECISE(H47/VLOOKUP(E47,ParametersB,6,FALSE)),N47)</f>
        <v>#N/A</v>
      </c>
      <c r="N47" s="28"/>
      <c r="O47" s="10"/>
    </row>
    <row r="48" spans="1:15" ht="3.95" hidden="1" customHeight="1" x14ac:dyDescent="0.25">
      <c r="A48" s="10"/>
      <c r="B48" s="8"/>
      <c r="C48" s="5"/>
      <c r="D48" s="6"/>
      <c r="E48" s="33" t="s">
        <v>32</v>
      </c>
      <c r="F48" s="50"/>
      <c r="G48" s="7"/>
      <c r="H48" s="24"/>
      <c r="I48" s="23"/>
      <c r="J48" s="11"/>
      <c r="K48" s="44"/>
      <c r="L48" s="11"/>
      <c r="M48" s="23"/>
      <c r="N48" s="27"/>
      <c r="O48" s="11"/>
    </row>
    <row r="49" spans="1:15" ht="18.75" x14ac:dyDescent="0.25">
      <c r="A49" s="16"/>
      <c r="B49" s="8"/>
      <c r="C49" s="3" t="e">
        <f>IF(ISBLANK(A49),D47+IF(E48=Lijsten!#REF!,15/24/60,0),A49)</f>
        <v>#N/A</v>
      </c>
      <c r="D49" s="4" t="e">
        <f>C49+M49*VLOOKUP(E49,ParametersB,2,FALSE)+H49*(VLOOKUP(E49,ParametersB,IF(G49=Lijsten!#REF!,3,4),FALSE)+VLOOKUP(E49,ParametersB,5,FALSE))</f>
        <v>#N/A</v>
      </c>
      <c r="E49" s="17" t="s">
        <v>61</v>
      </c>
      <c r="F49" s="17"/>
      <c r="G49" s="17" t="s">
        <v>47</v>
      </c>
      <c r="H49" s="37">
        <f>K49</f>
        <v>0</v>
      </c>
      <c r="I49" s="22" t="s">
        <v>115</v>
      </c>
      <c r="J49" s="10"/>
      <c r="K49" s="12">
        <f>COUNTIF(Entries,$E49)</f>
        <v>0</v>
      </c>
      <c r="L49" s="10"/>
      <c r="M49" s="12" t="e">
        <f>IF(ISBLANK(N49),_xlfn.CEILING.PRECISE(H49/VLOOKUP(E49,ParametersB,6,FALSE)),N49)</f>
        <v>#N/A</v>
      </c>
      <c r="N49" s="28"/>
      <c r="O49" s="10"/>
    </row>
    <row r="50" spans="1:15" ht="3.95" customHeight="1" x14ac:dyDescent="0.25">
      <c r="A50" s="10"/>
      <c r="B50" s="8"/>
      <c r="C50" s="5"/>
      <c r="D50" s="6"/>
      <c r="E50" s="33" t="s">
        <v>32</v>
      </c>
      <c r="F50" s="50"/>
      <c r="G50" s="7"/>
      <c r="H50" s="24"/>
      <c r="I50" s="23"/>
      <c r="J50" s="11"/>
      <c r="K50" s="44"/>
      <c r="L50" s="11"/>
      <c r="M50" s="23"/>
      <c r="N50" s="27"/>
      <c r="O50" s="11"/>
    </row>
    <row r="51" spans="1:15" ht="18.75" hidden="1" x14ac:dyDescent="0.25">
      <c r="A51" s="16"/>
      <c r="B51" s="8"/>
      <c r="C51" s="3" t="e">
        <f>IF(ISBLANK(A51),D49+IF(E50=Lijsten!#REF!,15/24/60,0),A51)</f>
        <v>#N/A</v>
      </c>
      <c r="D51" s="4" t="e">
        <f>C51+M51*VLOOKUP(E51,ParametersB,2,FALSE)+H51*(VLOOKUP(E51,ParametersB,IF(G51=Lijsten!#REF!,3,4),FALSE)+VLOOKUP(E51,ParametersB,5,FALSE))</f>
        <v>#N/A</v>
      </c>
      <c r="E51" s="63" t="s">
        <v>50</v>
      </c>
      <c r="F51" s="17"/>
      <c r="G51" s="17" t="s">
        <v>47</v>
      </c>
      <c r="H51" s="37">
        <f>K51</f>
        <v>0</v>
      </c>
      <c r="I51" s="22"/>
      <c r="J51" s="10"/>
      <c r="K51" s="12">
        <f>COUNTIF(Entries,$E51)</f>
        <v>0</v>
      </c>
      <c r="L51" s="10"/>
      <c r="M51" s="12" t="e">
        <f>IF(ISBLANK(N51),_xlfn.CEILING.PRECISE(H51/VLOOKUP(E51,ParametersB,6,FALSE)),N51)</f>
        <v>#N/A</v>
      </c>
      <c r="N51" s="28"/>
      <c r="O51" s="10"/>
    </row>
    <row r="52" spans="1:15" ht="18.75" hidden="1" x14ac:dyDescent="0.25">
      <c r="A52" s="10"/>
      <c r="B52" s="8"/>
      <c r="C52" s="5"/>
      <c r="D52" s="6"/>
      <c r="E52" s="33" t="s">
        <v>32</v>
      </c>
      <c r="F52" s="50"/>
      <c r="G52" s="7"/>
      <c r="H52" s="24"/>
      <c r="I52" s="23"/>
      <c r="J52" s="11"/>
      <c r="K52" s="44"/>
      <c r="L52" s="11"/>
      <c r="M52" s="23"/>
      <c r="N52" s="27"/>
      <c r="O52" s="11"/>
    </row>
    <row r="53" spans="1:15" ht="18.75" hidden="1" x14ac:dyDescent="0.25">
      <c r="A53" s="16"/>
      <c r="B53" s="8"/>
      <c r="C53" s="3" t="e">
        <f>IF(ISBLANK(A53),D51+IF(E52=Lijsten!#REF!,15/24/60,0),A53)</f>
        <v>#N/A</v>
      </c>
      <c r="D53" s="4" t="e">
        <f>C53+M53*VLOOKUP(E53,ParametersB,2,FALSE)+H53*(VLOOKUP(E53,ParametersB,IF(G53=Lijsten!#REF!,3,4),FALSE)+VLOOKUP(E53,ParametersB,5,FALSE))</f>
        <v>#N/A</v>
      </c>
      <c r="E53" s="63" t="s">
        <v>50</v>
      </c>
      <c r="F53" s="17"/>
      <c r="G53" s="17" t="s">
        <v>47</v>
      </c>
      <c r="H53" s="37">
        <f>K53</f>
        <v>0</v>
      </c>
      <c r="I53" s="22"/>
      <c r="J53" s="10"/>
      <c r="K53" s="12">
        <f>COUNTIF(Entries,$E53)</f>
        <v>0</v>
      </c>
      <c r="L53" s="10"/>
      <c r="M53" s="12" t="e">
        <f>IF(ISBLANK(N53),_xlfn.CEILING.PRECISE(H53/VLOOKUP(E53,ParametersB,6,FALSE)),N53)</f>
        <v>#N/A</v>
      </c>
      <c r="N53" s="28"/>
      <c r="O53" s="10"/>
    </row>
    <row r="54" spans="1:15" ht="18.75" hidden="1" x14ac:dyDescent="0.25">
      <c r="A54" s="10"/>
      <c r="B54" s="8"/>
      <c r="C54" s="5"/>
      <c r="D54" s="6"/>
      <c r="E54" s="33" t="s">
        <v>32</v>
      </c>
      <c r="F54" s="50"/>
      <c r="G54" s="7"/>
      <c r="H54" s="24"/>
      <c r="I54" s="23"/>
      <c r="J54" s="11"/>
      <c r="K54" s="44"/>
      <c r="L54" s="11"/>
      <c r="M54" s="23"/>
      <c r="N54" s="27"/>
      <c r="O54" s="11"/>
    </row>
    <row r="55" spans="1:15" ht="18.75" hidden="1" x14ac:dyDescent="0.25">
      <c r="A55" s="16"/>
      <c r="B55" s="8"/>
      <c r="C55" s="3" t="e">
        <f>IF(ISBLANK(A55),D53+IF(E54=Lijsten!#REF!,15/24/60,0),A55)</f>
        <v>#N/A</v>
      </c>
      <c r="D55" s="4" t="e">
        <f>C55+M55*VLOOKUP(E55,ParametersB,2,FALSE)+H55*(VLOOKUP(E55,ParametersB,IF(G55=Lijsten!#REF!,3,4),FALSE)+VLOOKUP(E55,ParametersB,5,FALSE))</f>
        <v>#N/A</v>
      </c>
      <c r="E55" s="17" t="s">
        <v>78</v>
      </c>
      <c r="F55" s="17"/>
      <c r="G55" s="17" t="s">
        <v>47</v>
      </c>
      <c r="H55" s="37">
        <f>K55</f>
        <v>0</v>
      </c>
      <c r="I55" s="22"/>
      <c r="J55" s="10"/>
      <c r="K55" s="12">
        <f>COUNTIF(Entries,$E55)</f>
        <v>0</v>
      </c>
      <c r="L55" s="10"/>
      <c r="M55" s="12" t="e">
        <f>IF(ISBLANK(N55),_xlfn.CEILING.PRECISE(H55/VLOOKUP(E55,ParametersB,6,FALSE)),N55)</f>
        <v>#N/A</v>
      </c>
      <c r="N55" s="28"/>
      <c r="O55" s="10"/>
    </row>
    <row r="56" spans="1:15" ht="3.95" hidden="1" customHeight="1" x14ac:dyDescent="0.25">
      <c r="A56" s="10"/>
      <c r="B56" s="8"/>
      <c r="C56" s="5"/>
      <c r="D56" s="6"/>
      <c r="E56" s="33" t="s">
        <v>32</v>
      </c>
      <c r="F56" s="50"/>
      <c r="G56" s="7"/>
      <c r="H56" s="24"/>
      <c r="I56" s="23"/>
      <c r="J56" s="11"/>
      <c r="K56" s="44"/>
      <c r="L56" s="11"/>
      <c r="M56" s="23"/>
      <c r="N56" s="27"/>
      <c r="O56" s="11"/>
    </row>
    <row r="57" spans="1:15" ht="18.75" hidden="1" x14ac:dyDescent="0.25">
      <c r="A57" s="16"/>
      <c r="B57" s="8"/>
      <c r="C57" s="3" t="e">
        <f>IF(ISBLANK(A57),D55+IF(E56=Lijsten!#REF!,15/24/60,0),A57)</f>
        <v>#N/A</v>
      </c>
      <c r="D57" s="4" t="e">
        <f>C57+M57*VLOOKUP(E57,ParametersB,2,FALSE)+H57*(VLOOKUP(E57,ParametersB,IF(G57=Lijsten!#REF!,3,4),FALSE)+VLOOKUP(E57,ParametersB,5,FALSE))</f>
        <v>#N/A</v>
      </c>
      <c r="E57" s="17" t="s">
        <v>73</v>
      </c>
      <c r="F57" s="17"/>
      <c r="G57" s="17" t="s">
        <v>47</v>
      </c>
      <c r="H57" s="37">
        <f>K57</f>
        <v>0</v>
      </c>
      <c r="I57" s="22"/>
      <c r="J57" s="10"/>
      <c r="K57" s="12">
        <f>COUNTIF(Entries,$E57)</f>
        <v>0</v>
      </c>
      <c r="L57" s="10"/>
      <c r="M57" s="12" t="e">
        <f>IF(ISBLANK(N57),_xlfn.CEILING.PRECISE(H57/VLOOKUP(E57,ParametersB,6,FALSE)),N57)</f>
        <v>#N/A</v>
      </c>
      <c r="N57" s="28"/>
      <c r="O57" s="10"/>
    </row>
    <row r="58" spans="1:15" ht="18.75" hidden="1" x14ac:dyDescent="0.25">
      <c r="A58" s="10"/>
      <c r="B58" s="8"/>
      <c r="C58" s="5"/>
      <c r="D58" s="6"/>
      <c r="E58" s="33" t="s">
        <v>32</v>
      </c>
      <c r="F58" s="50"/>
      <c r="G58" s="7"/>
      <c r="H58" s="24"/>
      <c r="I58" s="23"/>
      <c r="J58" s="11"/>
      <c r="K58" s="44"/>
      <c r="L58" s="11"/>
      <c r="M58" s="23"/>
      <c r="N58" s="27"/>
      <c r="O58" s="11"/>
    </row>
    <row r="59" spans="1:15" ht="18.75" hidden="1" x14ac:dyDescent="0.25">
      <c r="A59" s="16"/>
      <c r="B59" s="8"/>
      <c r="C59" s="3" t="e">
        <f>IF(ISBLANK(A59),D57+IF(E58=Lijsten!#REF!,15/24/60,0),A59)</f>
        <v>#N/A</v>
      </c>
      <c r="D59" s="4" t="e">
        <f>C59+M59*VLOOKUP(E59,ParametersB,2,FALSE)+H59*(VLOOKUP(E59,ParametersB,IF(G59=Lijsten!#REF!,3,4),FALSE)+VLOOKUP(E59,ParametersB,5,FALSE))</f>
        <v>#N/A</v>
      </c>
      <c r="E59" s="17" t="s">
        <v>77</v>
      </c>
      <c r="F59" s="17"/>
      <c r="G59" s="17" t="s">
        <v>47</v>
      </c>
      <c r="H59" s="37">
        <f>K59</f>
        <v>0</v>
      </c>
      <c r="I59" s="22"/>
      <c r="J59" s="10"/>
      <c r="K59" s="12">
        <f>COUNTIF(Entries,$E59)</f>
        <v>0</v>
      </c>
      <c r="L59" s="10"/>
      <c r="M59" s="12" t="e">
        <f>IF(ISBLANK(N59),_xlfn.CEILING.PRECISE(H59/VLOOKUP(E59,ParametersB,6,FALSE)),N59)</f>
        <v>#N/A</v>
      </c>
      <c r="N59" s="28"/>
      <c r="O59" s="10"/>
    </row>
    <row r="60" spans="1:15" ht="3.95" hidden="1" customHeight="1" x14ac:dyDescent="0.25">
      <c r="A60" s="10"/>
      <c r="B60" s="8"/>
      <c r="C60" s="5"/>
      <c r="D60" s="6"/>
      <c r="E60" s="33" t="s">
        <v>32</v>
      </c>
      <c r="F60" s="50"/>
      <c r="G60" s="7"/>
      <c r="H60" s="24"/>
      <c r="I60" s="23"/>
      <c r="J60" s="11"/>
      <c r="K60" s="44"/>
      <c r="L60" s="11"/>
      <c r="M60" s="23"/>
      <c r="N60" s="27"/>
      <c r="O60" s="11"/>
    </row>
    <row r="61" spans="1:15" ht="18.75" x14ac:dyDescent="0.25">
      <c r="A61" s="16"/>
      <c r="B61" s="8"/>
      <c r="C61" s="3" t="e">
        <f>IF(ISBLANK(A61),D59+IF(E60=Lijsten!#REF!,15/24/60,0),A61)</f>
        <v>#N/A</v>
      </c>
      <c r="D61" s="4" t="e">
        <f>C61+M61*VLOOKUP(E61,ParametersB,2,FALSE)+H61*(VLOOKUP(E61,ParametersB,IF(G61=Lijsten!#REF!,3,4),FALSE)+VLOOKUP(E61,ParametersB,5,FALSE))</f>
        <v>#N/A</v>
      </c>
      <c r="E61" s="17" t="s">
        <v>74</v>
      </c>
      <c r="F61" s="17"/>
      <c r="G61" s="17" t="s">
        <v>47</v>
      </c>
      <c r="H61" s="37">
        <f>K61</f>
        <v>0</v>
      </c>
      <c r="I61" s="22" t="s">
        <v>112</v>
      </c>
      <c r="J61" s="10"/>
      <c r="K61" s="12">
        <f>COUNTIF(Entries,$E61)</f>
        <v>0</v>
      </c>
      <c r="L61" s="10"/>
      <c r="M61" s="12" t="e">
        <f>IF(ISBLANK(N61),_xlfn.CEILING.PRECISE(H61/VLOOKUP(E61,ParametersB,6,FALSE)),N61)</f>
        <v>#N/A</v>
      </c>
      <c r="N61" s="28"/>
      <c r="O61" s="10"/>
    </row>
    <row r="62" spans="1:15" ht="18.75" hidden="1" x14ac:dyDescent="0.25">
      <c r="A62" s="10"/>
      <c r="B62" s="8"/>
      <c r="C62" s="5"/>
      <c r="D62" s="6"/>
      <c r="E62" s="33" t="s">
        <v>32</v>
      </c>
      <c r="F62" s="50"/>
      <c r="G62" s="7"/>
      <c r="H62" s="24"/>
      <c r="I62" s="23"/>
      <c r="J62" s="11"/>
      <c r="K62" s="44"/>
      <c r="L62" s="11"/>
      <c r="M62" s="23"/>
      <c r="N62" s="27"/>
      <c r="O62" s="11"/>
    </row>
    <row r="63" spans="1:15" ht="18.75" hidden="1" x14ac:dyDescent="0.25">
      <c r="A63" s="16"/>
      <c r="B63" s="8"/>
      <c r="C63" s="3" t="e">
        <f>IF(ISBLANK(A63),D61+IF(E62=Lijsten!#REF!,15/24/60,0),A63)</f>
        <v>#N/A</v>
      </c>
      <c r="D63" s="4" t="e">
        <f>C63+M63*VLOOKUP(E63,ParametersB,2,FALSE)+H63*(VLOOKUP(E63,ParametersB,IF(G63=Lijsten!#REF!,3,4),FALSE)+VLOOKUP(E63,ParametersB,5,FALSE))</f>
        <v>#N/A</v>
      </c>
      <c r="E63" s="63" t="s">
        <v>50</v>
      </c>
      <c r="F63" s="17"/>
      <c r="G63" s="17" t="s">
        <v>47</v>
      </c>
      <c r="H63" s="37">
        <f>K63</f>
        <v>0</v>
      </c>
      <c r="I63" s="22"/>
      <c r="J63" s="10"/>
      <c r="K63" s="12">
        <f>COUNTIF(Entries,$E63)</f>
        <v>0</v>
      </c>
      <c r="L63" s="10"/>
      <c r="M63" s="12" t="e">
        <f>IF(ISBLANK(N63),_xlfn.CEILING.PRECISE(H63/VLOOKUP(E63,ParametersB,6,FALSE)),N63)</f>
        <v>#N/A</v>
      </c>
      <c r="N63" s="28"/>
      <c r="O63" s="10"/>
    </row>
    <row r="64" spans="1:15" ht="18.75" hidden="1" x14ac:dyDescent="0.25">
      <c r="A64" s="10"/>
      <c r="B64" s="8"/>
      <c r="C64" s="5"/>
      <c r="D64" s="6"/>
      <c r="E64" s="33" t="s">
        <v>32</v>
      </c>
      <c r="F64" s="50"/>
      <c r="G64" s="7"/>
      <c r="H64" s="24"/>
      <c r="I64" s="23"/>
      <c r="J64" s="11"/>
      <c r="K64" s="44"/>
      <c r="L64" s="11"/>
      <c r="M64" s="23"/>
      <c r="N64" s="27"/>
      <c r="O64" s="11"/>
    </row>
    <row r="65" spans="1:15" ht="18.75" hidden="1" x14ac:dyDescent="0.25">
      <c r="A65" s="16"/>
      <c r="B65" s="8"/>
      <c r="C65" s="3" t="e">
        <f>IF(ISBLANK(A65),D63+IF(E64=Lijsten!#REF!,15/24/60,0),A65)</f>
        <v>#N/A</v>
      </c>
      <c r="D65" s="4" t="e">
        <f>C65+M65*VLOOKUP(E65,ParametersB,2,FALSE)+H65*(VLOOKUP(E65,ParametersB,IF(G65=Lijsten!#REF!,3,4),FALSE)+VLOOKUP(E65,ParametersB,5,FALSE))</f>
        <v>#N/A</v>
      </c>
      <c r="E65" s="63" t="s">
        <v>50</v>
      </c>
      <c r="F65" s="17"/>
      <c r="G65" s="17" t="s">
        <v>47</v>
      </c>
      <c r="H65" s="37">
        <f>K65</f>
        <v>0</v>
      </c>
      <c r="I65" s="22"/>
      <c r="J65" s="10"/>
      <c r="K65" s="12">
        <f>COUNTIF(Entries,$E65)</f>
        <v>0</v>
      </c>
      <c r="L65" s="10"/>
      <c r="M65" s="12" t="e">
        <f>IF(ISBLANK(N65),_xlfn.CEILING.PRECISE(H65/VLOOKUP(E65,ParametersB,6,FALSE)),N65)</f>
        <v>#N/A</v>
      </c>
      <c r="N65" s="28"/>
      <c r="O65" s="10"/>
    </row>
    <row r="66" spans="1:15" ht="18.75" hidden="1" x14ac:dyDescent="0.25">
      <c r="A66" s="10"/>
      <c r="B66" s="8"/>
      <c r="C66" s="5"/>
      <c r="D66" s="6"/>
      <c r="E66" s="33" t="s">
        <v>32</v>
      </c>
      <c r="F66" s="50"/>
      <c r="G66" s="7"/>
      <c r="H66" s="24"/>
      <c r="I66" s="23"/>
      <c r="J66" s="11"/>
      <c r="K66" s="44"/>
      <c r="L66" s="11"/>
      <c r="M66" s="23"/>
      <c r="N66" s="27"/>
      <c r="O66" s="11"/>
    </row>
    <row r="67" spans="1:15" ht="18.75" hidden="1" x14ac:dyDescent="0.25">
      <c r="A67" s="16"/>
      <c r="B67" s="8"/>
      <c r="C67" s="3" t="e">
        <f>IF(ISBLANK(A67),D65+IF(E66=Lijsten!#REF!,15/24/60,0),A67)</f>
        <v>#N/A</v>
      </c>
      <c r="D67" s="4" t="e">
        <f>C67+M67*VLOOKUP(E67,ParametersB,2,FALSE)+H67*(VLOOKUP(E67,ParametersB,IF(G67=Lijsten!#REF!,3,4),FALSE)+VLOOKUP(E67,ParametersB,5,FALSE))</f>
        <v>#N/A</v>
      </c>
      <c r="E67" s="17" t="s">
        <v>50</v>
      </c>
      <c r="F67" s="17"/>
      <c r="G67" s="17" t="s">
        <v>47</v>
      </c>
      <c r="H67" s="37">
        <f>K67</f>
        <v>0</v>
      </c>
      <c r="I67" s="22"/>
      <c r="J67" s="10"/>
      <c r="K67" s="12">
        <f>COUNTIF(Entries,$E67)</f>
        <v>0</v>
      </c>
      <c r="L67" s="10"/>
      <c r="M67" s="12" t="e">
        <f>IF(ISBLANK(N67),_xlfn.CEILING.PRECISE(H67/VLOOKUP(E67,ParametersB,6,FALSE)),N67)</f>
        <v>#N/A</v>
      </c>
      <c r="N67" s="28"/>
      <c r="O67" s="10"/>
    </row>
    <row r="68" spans="1:15" ht="18.75" hidden="1" x14ac:dyDescent="0.25">
      <c r="A68" s="10"/>
      <c r="B68" s="8"/>
      <c r="C68" s="5"/>
      <c r="D68" s="6"/>
      <c r="E68" s="33" t="s">
        <v>32</v>
      </c>
      <c r="F68" s="50"/>
      <c r="G68" s="7"/>
      <c r="H68" s="24"/>
      <c r="I68" s="23"/>
      <c r="J68" s="11"/>
      <c r="K68" s="44"/>
      <c r="L68" s="11"/>
      <c r="M68" s="23"/>
      <c r="N68" s="27"/>
      <c r="O68" s="11"/>
    </row>
    <row r="69" spans="1:15" ht="18.75" hidden="1" x14ac:dyDescent="0.25">
      <c r="A69" s="16"/>
      <c r="B69" s="8"/>
      <c r="C69" s="3" t="e">
        <f>IF(ISBLANK(A69),D67+IF(E68=Lijsten!#REF!,15/24/60,0),A69)</f>
        <v>#N/A</v>
      </c>
      <c r="D69" s="4" t="e">
        <f>C69+M69*VLOOKUP(E69,ParametersB,2,FALSE)+H69*(VLOOKUP(E69,ParametersB,IF(G69=Lijsten!#REF!,3,4),FALSE)+VLOOKUP(E69,ParametersB,5,FALSE))</f>
        <v>#N/A</v>
      </c>
      <c r="E69" s="17" t="s">
        <v>50</v>
      </c>
      <c r="F69" s="17"/>
      <c r="G69" s="17" t="s">
        <v>47</v>
      </c>
      <c r="H69" s="37">
        <f>K69</f>
        <v>0</v>
      </c>
      <c r="I69" s="22"/>
      <c r="J69" s="10"/>
      <c r="K69" s="12">
        <f>COUNTIF(Entries,$E69)</f>
        <v>0</v>
      </c>
      <c r="L69" s="10"/>
      <c r="M69" s="12" t="e">
        <f>IF(ISBLANK(N69),_xlfn.CEILING.PRECISE(H69/VLOOKUP(E69,ParametersB,6,FALSE)),N69)</f>
        <v>#N/A</v>
      </c>
      <c r="N69" s="28"/>
      <c r="O69" s="10"/>
    </row>
    <row r="70" spans="1:15" ht="18.75" hidden="1" x14ac:dyDescent="0.25">
      <c r="A70" s="10"/>
      <c r="B70" s="8"/>
      <c r="C70" s="5"/>
      <c r="D70" s="6"/>
      <c r="E70" s="33" t="s">
        <v>32</v>
      </c>
      <c r="F70" s="50"/>
      <c r="G70" s="7"/>
      <c r="H70" s="24"/>
      <c r="I70" s="23"/>
      <c r="J70" s="11"/>
      <c r="K70" s="44"/>
      <c r="L70" s="11"/>
      <c r="M70" s="23"/>
      <c r="N70" s="27"/>
      <c r="O70" s="11"/>
    </row>
    <row r="71" spans="1:15" ht="18.75" hidden="1" x14ac:dyDescent="0.25">
      <c r="A71" s="16"/>
      <c r="B71" s="8"/>
      <c r="C71" s="3" t="e">
        <f>IF(ISBLANK(A71),D69+IF(E70=Lijsten!#REF!,15/24/60,0),A71)</f>
        <v>#N/A</v>
      </c>
      <c r="D71" s="4" t="e">
        <f>C71+M71*VLOOKUP(E71,ParametersB,2,FALSE)+H71*(VLOOKUP(E71,ParametersB,IF(G71=Lijsten!#REF!,3,4),FALSE)+VLOOKUP(E71,ParametersB,5,FALSE))</f>
        <v>#N/A</v>
      </c>
      <c r="E71" s="17" t="s">
        <v>50</v>
      </c>
      <c r="F71" s="17"/>
      <c r="G71" s="17" t="s">
        <v>47</v>
      </c>
      <c r="H71" s="37">
        <f>K71</f>
        <v>0</v>
      </c>
      <c r="I71" s="22"/>
      <c r="J71" s="10"/>
      <c r="K71" s="12">
        <f>COUNTIF(Entries,$E71)</f>
        <v>0</v>
      </c>
      <c r="L71" s="10"/>
      <c r="M71" s="12" t="e">
        <f>IF(ISBLANK(N71),_xlfn.CEILING.PRECISE(H71/VLOOKUP(E71,ParametersB,6,FALSE)),N71)</f>
        <v>#N/A</v>
      </c>
      <c r="N71" s="28"/>
      <c r="O71" s="10"/>
    </row>
    <row r="72" spans="1:15" ht="18.75" hidden="1" x14ac:dyDescent="0.25">
      <c r="A72" s="10"/>
      <c r="B72" s="8"/>
      <c r="C72" s="5"/>
      <c r="D72" s="6"/>
      <c r="E72" s="33" t="s">
        <v>32</v>
      </c>
      <c r="F72" s="50"/>
      <c r="G72" s="7"/>
      <c r="H72" s="24"/>
      <c r="I72" s="23"/>
      <c r="J72" s="11"/>
      <c r="K72" s="44"/>
      <c r="L72" s="11"/>
      <c r="M72" s="23"/>
      <c r="N72" s="27"/>
      <c r="O72" s="11"/>
    </row>
    <row r="73" spans="1:15" ht="18.75" hidden="1" x14ac:dyDescent="0.25">
      <c r="A73" s="16"/>
      <c r="B73" s="8"/>
      <c r="C73" s="3" t="e">
        <f>IF(ISBLANK(A73),D71+IF(E72=Lijsten!#REF!,15/24/60,0),A73)</f>
        <v>#N/A</v>
      </c>
      <c r="D73" s="4" t="e">
        <f>C73+M73*VLOOKUP(E73,ParametersB,2,FALSE)+H73*(VLOOKUP(E73,ParametersB,IF(G73=Lijsten!#REF!,3,4),FALSE)+VLOOKUP(E73,ParametersB,5,FALSE))</f>
        <v>#N/A</v>
      </c>
      <c r="E73" s="17" t="s">
        <v>50</v>
      </c>
      <c r="F73" s="17"/>
      <c r="G73" s="17" t="s">
        <v>47</v>
      </c>
      <c r="H73" s="37">
        <f>K73</f>
        <v>0</v>
      </c>
      <c r="I73" s="22"/>
      <c r="J73" s="10"/>
      <c r="K73" s="12">
        <f>COUNTIF(Entries,$E73)</f>
        <v>0</v>
      </c>
      <c r="L73" s="10"/>
      <c r="M73" s="12" t="e">
        <f>IF(ISBLANK(N73),_xlfn.CEILING.PRECISE(H73/VLOOKUP(E73,ParametersB,6,FALSE)),N73)</f>
        <v>#N/A</v>
      </c>
      <c r="N73" s="28"/>
      <c r="O73" s="10"/>
    </row>
    <row r="74" spans="1:15" ht="18.75" hidden="1" x14ac:dyDescent="0.25">
      <c r="A74" s="10"/>
      <c r="B74" s="8"/>
      <c r="C74" s="5"/>
      <c r="D74" s="6"/>
      <c r="E74" s="33" t="s">
        <v>32</v>
      </c>
      <c r="F74" s="50"/>
      <c r="G74" s="7"/>
      <c r="H74" s="24"/>
      <c r="I74" s="23"/>
      <c r="J74" s="11"/>
      <c r="K74" s="44"/>
      <c r="L74" s="11"/>
      <c r="M74" s="23"/>
      <c r="N74" s="27"/>
      <c r="O74" s="11"/>
    </row>
    <row r="75" spans="1:15" ht="18.75" hidden="1" x14ac:dyDescent="0.25">
      <c r="A75" s="16"/>
      <c r="B75" s="8"/>
      <c r="C75" s="3" t="e">
        <f>IF(ISBLANK(A75),D73+IF(E74=Lijsten!#REF!,15/24/60,0),A75)</f>
        <v>#N/A</v>
      </c>
      <c r="D75" s="4" t="e">
        <f>C75+M75*VLOOKUP(E75,ParametersB,2,FALSE)+H75*(VLOOKUP(E75,ParametersB,IF(G75=Lijsten!#REF!,3,4),FALSE)+VLOOKUP(E75,ParametersB,5,FALSE))</f>
        <v>#N/A</v>
      </c>
      <c r="E75" s="17" t="s">
        <v>50</v>
      </c>
      <c r="F75" s="17"/>
      <c r="G75" s="17" t="s">
        <v>47</v>
      </c>
      <c r="H75" s="37">
        <f>K75</f>
        <v>0</v>
      </c>
      <c r="I75" s="22"/>
      <c r="J75" s="10"/>
      <c r="K75" s="12">
        <f>COUNTIF(Entries,$E75)</f>
        <v>0</v>
      </c>
      <c r="L75" s="10"/>
      <c r="M75" s="12" t="e">
        <f>IF(ISBLANK(N75),_xlfn.CEILING.PRECISE(H75/VLOOKUP(E75,ParametersB,6,FALSE)),N75)</f>
        <v>#N/A</v>
      </c>
      <c r="N75" s="28"/>
      <c r="O75" s="10"/>
    </row>
    <row r="76" spans="1:15" ht="18.75" hidden="1" x14ac:dyDescent="0.25">
      <c r="A76" s="10"/>
      <c r="B76" s="8"/>
      <c r="C76" s="5"/>
      <c r="D76" s="6"/>
      <c r="E76" s="33" t="s">
        <v>32</v>
      </c>
      <c r="F76" s="50"/>
      <c r="G76" s="7"/>
      <c r="H76" s="24"/>
      <c r="I76" s="23"/>
      <c r="J76" s="11"/>
      <c r="K76" s="44"/>
      <c r="L76" s="11"/>
      <c r="M76" s="23"/>
      <c r="N76" s="27"/>
      <c r="O76" s="11"/>
    </row>
    <row r="77" spans="1:15" ht="18.75" hidden="1" x14ac:dyDescent="0.25">
      <c r="A77" s="16"/>
      <c r="B77" s="8"/>
      <c r="C77" s="3" t="e">
        <f>IF(ISBLANK(A77),D75+IF(E76=Lijsten!#REF!,15/24/60,0),A77)</f>
        <v>#N/A</v>
      </c>
      <c r="D77" s="4" t="e">
        <f>C77+M77*VLOOKUP(E77,ParametersB,2,FALSE)+H77*(VLOOKUP(E77,ParametersB,IF(G77=Lijsten!#REF!,3,4),FALSE)+VLOOKUP(E77,ParametersB,5,FALSE))</f>
        <v>#N/A</v>
      </c>
      <c r="E77" s="17" t="s">
        <v>50</v>
      </c>
      <c r="F77" s="17"/>
      <c r="G77" s="17" t="s">
        <v>47</v>
      </c>
      <c r="H77" s="37">
        <f>K77</f>
        <v>0</v>
      </c>
      <c r="I77" s="22"/>
      <c r="J77" s="10"/>
      <c r="K77" s="12">
        <f>COUNTIF(Entries,$E77)</f>
        <v>0</v>
      </c>
      <c r="L77" s="10"/>
      <c r="M77" s="12" t="e">
        <f>IF(ISBLANK(N77),_xlfn.CEILING.PRECISE(H77/VLOOKUP(E77,ParametersB,6,FALSE)),N77)</f>
        <v>#N/A</v>
      </c>
      <c r="N77" s="28"/>
      <c r="O77" s="10"/>
    </row>
    <row r="78" spans="1:15" ht="18.75" hidden="1" x14ac:dyDescent="0.25">
      <c r="A78" s="10"/>
      <c r="B78" s="8"/>
      <c r="C78" s="5"/>
      <c r="D78" s="6"/>
      <c r="E78" s="33" t="s">
        <v>32</v>
      </c>
      <c r="F78" s="50"/>
      <c r="G78" s="7"/>
      <c r="H78" s="24"/>
      <c r="I78" s="23"/>
      <c r="J78" s="11"/>
      <c r="K78" s="44"/>
      <c r="L78" s="11"/>
      <c r="M78" s="23"/>
      <c r="N78" s="27"/>
      <c r="O78" s="11"/>
    </row>
    <row r="79" spans="1:15" ht="18.75" hidden="1" x14ac:dyDescent="0.25">
      <c r="A79" s="16"/>
      <c r="B79" s="8"/>
      <c r="C79" s="3" t="e">
        <f>IF(ISBLANK(A79),D77+IF(E78=Lijsten!#REF!,15/24/60,0),A79)</f>
        <v>#N/A</v>
      </c>
      <c r="D79" s="4" t="e">
        <f>C79+M79*VLOOKUP(E79,ParametersB,2,FALSE)+H79*(VLOOKUP(E79,ParametersB,IF(G79=Lijsten!#REF!,3,4),FALSE)+VLOOKUP(E79,ParametersB,5,FALSE))</f>
        <v>#N/A</v>
      </c>
      <c r="E79" s="17" t="s">
        <v>50</v>
      </c>
      <c r="F79" s="17"/>
      <c r="G79" s="17" t="s">
        <v>47</v>
      </c>
      <c r="H79" s="37">
        <f>K79</f>
        <v>0</v>
      </c>
      <c r="I79" s="22"/>
      <c r="J79" s="10"/>
      <c r="K79" s="12">
        <f>COUNTIF(Entries,$E79)</f>
        <v>0</v>
      </c>
      <c r="L79" s="10"/>
      <c r="M79" s="12" t="e">
        <f>IF(ISBLANK(N79),_xlfn.CEILING.PRECISE(H79/VLOOKUP(E79,ParametersB,6,FALSE)),N79)</f>
        <v>#N/A</v>
      </c>
      <c r="N79" s="28"/>
      <c r="O79" s="10"/>
    </row>
    <row r="80" spans="1:15" ht="18.75" hidden="1" x14ac:dyDescent="0.25">
      <c r="A80" s="10"/>
      <c r="B80" s="8"/>
      <c r="C80" s="5"/>
      <c r="D80" s="6"/>
      <c r="E80" s="33" t="s">
        <v>32</v>
      </c>
      <c r="F80" s="50"/>
      <c r="G80" s="7"/>
      <c r="H80" s="24"/>
      <c r="I80" s="23"/>
      <c r="J80" s="11"/>
      <c r="K80" s="44"/>
      <c r="L80" s="11"/>
      <c r="M80" s="23"/>
      <c r="N80" s="27"/>
      <c r="O80" s="11"/>
    </row>
    <row r="81" spans="1:15" ht="18.75" hidden="1" x14ac:dyDescent="0.25">
      <c r="A81" s="16"/>
      <c r="B81" s="8"/>
      <c r="C81" s="3" t="e">
        <f>IF(ISBLANK(A81),D79+IF(E80=Lijsten!#REF!,15/24/60,0),A81)</f>
        <v>#N/A</v>
      </c>
      <c r="D81" s="4" t="e">
        <f>C81+M81*VLOOKUP(E81,ParametersB,2,FALSE)+H81*(VLOOKUP(E81,ParametersB,IF(G81=Lijsten!#REF!,3,4),FALSE)+VLOOKUP(E81,ParametersB,5,FALSE))</f>
        <v>#N/A</v>
      </c>
      <c r="E81" s="17" t="s">
        <v>50</v>
      </c>
      <c r="F81" s="17"/>
      <c r="G81" s="17" t="s">
        <v>47</v>
      </c>
      <c r="H81" s="37">
        <f>K81</f>
        <v>0</v>
      </c>
      <c r="I81" s="22"/>
      <c r="J81" s="10"/>
      <c r="K81" s="12">
        <f>COUNTIF(Entries,$E81)</f>
        <v>0</v>
      </c>
      <c r="L81" s="10"/>
      <c r="M81" s="12" t="e">
        <f>IF(ISBLANK(N81),_xlfn.CEILING.PRECISE(H81/VLOOKUP(E81,ParametersB,6,FALSE)),N81)</f>
        <v>#N/A</v>
      </c>
      <c r="N81" s="28"/>
      <c r="O81" s="10"/>
    </row>
    <row r="82" spans="1:15" ht="18.75" hidden="1" x14ac:dyDescent="0.25">
      <c r="A82" s="10"/>
      <c r="B82" s="8"/>
      <c r="C82" s="5"/>
      <c r="D82" s="6"/>
      <c r="E82" s="33" t="s">
        <v>32</v>
      </c>
      <c r="F82" s="50"/>
      <c r="G82" s="7"/>
      <c r="H82" s="24"/>
      <c r="I82" s="23"/>
      <c r="J82" s="11"/>
      <c r="K82" s="44"/>
      <c r="L82" s="11"/>
      <c r="M82" s="23"/>
      <c r="N82" s="27"/>
      <c r="O82" s="11"/>
    </row>
    <row r="83" spans="1:15" ht="18.75" hidden="1" x14ac:dyDescent="0.25">
      <c r="A83" s="16"/>
      <c r="B83" s="8"/>
      <c r="C83" s="3" t="e">
        <f>IF(ISBLANK(A83),D81+IF(E82=Lijsten!#REF!,15/24/60,0),A83)</f>
        <v>#N/A</v>
      </c>
      <c r="D83" s="4" t="e">
        <f>C83+M83*VLOOKUP(E83,ParametersB,2,FALSE)+H83*(VLOOKUP(E83,ParametersB,IF(G83=Lijsten!#REF!,3,4),FALSE)+VLOOKUP(E83,ParametersB,5,FALSE))</f>
        <v>#N/A</v>
      </c>
      <c r="E83" s="17" t="s">
        <v>50</v>
      </c>
      <c r="F83" s="17"/>
      <c r="G83" s="17" t="s">
        <v>47</v>
      </c>
      <c r="H83" s="37">
        <f>K83</f>
        <v>0</v>
      </c>
      <c r="I83" s="22"/>
      <c r="J83" s="10"/>
      <c r="K83" s="12">
        <f>COUNTIF(Entries,$E83)</f>
        <v>0</v>
      </c>
      <c r="L83" s="10"/>
      <c r="M83" s="12" t="e">
        <f>IF(ISBLANK(N83),_xlfn.CEILING.PRECISE(H83/VLOOKUP(E83,ParametersB,6,FALSE)),N83)</f>
        <v>#N/A</v>
      </c>
      <c r="N83" s="28"/>
      <c r="O83" s="10"/>
    </row>
    <row r="84" spans="1:15" ht="18.75" hidden="1" x14ac:dyDescent="0.25">
      <c r="A84" s="10"/>
      <c r="B84" s="8"/>
      <c r="C84" s="5"/>
      <c r="D84" s="6"/>
      <c r="E84" s="33" t="s">
        <v>32</v>
      </c>
      <c r="F84" s="50"/>
      <c r="G84" s="7"/>
      <c r="H84" s="24"/>
      <c r="I84" s="23"/>
      <c r="J84" s="11"/>
      <c r="K84" s="44"/>
      <c r="L84" s="11"/>
      <c r="M84" s="23"/>
      <c r="N84" s="27"/>
      <c r="O84" s="11"/>
    </row>
    <row r="85" spans="1:15" ht="18.75" hidden="1" x14ac:dyDescent="0.25">
      <c r="A85" s="16"/>
      <c r="B85" s="8"/>
      <c r="C85" s="3" t="e">
        <f>IF(ISBLANK(A85),D83+IF(E84=Lijsten!#REF!,15/24/60,0),A85)</f>
        <v>#N/A</v>
      </c>
      <c r="D85" s="4" t="e">
        <f>C85+M85*VLOOKUP(E85,ParametersB,2,FALSE)+H85*(VLOOKUP(E85,ParametersB,IF(G85=Lijsten!#REF!,3,4),FALSE)+VLOOKUP(E85,ParametersB,5,FALSE))</f>
        <v>#N/A</v>
      </c>
      <c r="E85" s="17" t="s">
        <v>50</v>
      </c>
      <c r="F85" s="17"/>
      <c r="G85" s="17" t="s">
        <v>47</v>
      </c>
      <c r="H85" s="37">
        <f>K85</f>
        <v>0</v>
      </c>
      <c r="I85" s="22"/>
      <c r="J85" s="10"/>
      <c r="K85" s="12">
        <f>COUNTIF(Entries,$E85)</f>
        <v>0</v>
      </c>
      <c r="L85" s="10"/>
      <c r="M85" s="12" t="e">
        <f>IF(ISBLANK(N85),_xlfn.CEILING.PRECISE(H85/VLOOKUP(E85,ParametersB,6,FALSE)),N85)</f>
        <v>#N/A</v>
      </c>
      <c r="N85" s="28"/>
      <c r="O85" s="10"/>
    </row>
    <row r="86" spans="1:15" ht="18.75" hidden="1" x14ac:dyDescent="0.25">
      <c r="A86" s="10"/>
      <c r="B86" s="8"/>
      <c r="C86" s="5"/>
      <c r="D86" s="6"/>
      <c r="E86" s="33" t="s">
        <v>32</v>
      </c>
      <c r="F86" s="50"/>
      <c r="G86" s="7"/>
      <c r="H86" s="24"/>
      <c r="I86" s="23"/>
      <c r="J86" s="11"/>
      <c r="K86" s="44"/>
      <c r="L86" s="11"/>
      <c r="M86" s="23"/>
      <c r="N86" s="27"/>
      <c r="O86" s="11"/>
    </row>
    <row r="87" spans="1:15" ht="18.75" hidden="1" x14ac:dyDescent="0.25">
      <c r="A87" s="16"/>
      <c r="B87" s="8"/>
      <c r="C87" s="3" t="e">
        <f>IF(ISBLANK(A87),D85+IF(E86=Lijsten!#REF!,15/24/60,0),A87)</f>
        <v>#N/A</v>
      </c>
      <c r="D87" s="4" t="e">
        <f>C87+M87*VLOOKUP(E87,ParametersB,2,FALSE)+H87*(VLOOKUP(E87,ParametersB,IF(G87=Lijsten!#REF!,3,4),FALSE)+VLOOKUP(E87,ParametersB,5,FALSE))</f>
        <v>#N/A</v>
      </c>
      <c r="E87" s="17" t="s">
        <v>50</v>
      </c>
      <c r="F87" s="17"/>
      <c r="G87" s="17" t="s">
        <v>47</v>
      </c>
      <c r="H87" s="37">
        <f>K87</f>
        <v>0</v>
      </c>
      <c r="I87" s="22"/>
      <c r="J87" s="10"/>
      <c r="K87" s="12">
        <f>COUNTIF(Entries,$E87)</f>
        <v>0</v>
      </c>
      <c r="L87" s="10"/>
      <c r="M87" s="12" t="e">
        <f>IF(ISBLANK(N87),_xlfn.CEILING.PRECISE(H87/VLOOKUP(E87,ParametersB,6,FALSE)),N87)</f>
        <v>#N/A</v>
      </c>
      <c r="N87" s="28"/>
      <c r="O87" s="10"/>
    </row>
    <row r="88" spans="1:15" ht="18.75" hidden="1" x14ac:dyDescent="0.25">
      <c r="A88" s="10"/>
      <c r="B88" s="8"/>
      <c r="C88" s="5"/>
      <c r="D88" s="6"/>
      <c r="E88" s="33" t="s">
        <v>32</v>
      </c>
      <c r="F88" s="50"/>
      <c r="G88" s="7"/>
      <c r="H88" s="24"/>
      <c r="I88" s="23"/>
      <c r="J88" s="11"/>
      <c r="K88" s="44"/>
      <c r="L88" s="11"/>
      <c r="M88" s="23"/>
      <c r="N88" s="27"/>
      <c r="O88" s="11"/>
    </row>
    <row r="89" spans="1:15" ht="18.75" hidden="1" x14ac:dyDescent="0.25">
      <c r="A89" s="16"/>
      <c r="B89" s="8"/>
      <c r="C89" s="3" t="e">
        <f>IF(ISBLANK(A89),D87+IF(E88=Lijsten!#REF!,15/24/60,0),A89)</f>
        <v>#N/A</v>
      </c>
      <c r="D89" s="4" t="e">
        <f>C89+M89*VLOOKUP(E89,ParametersB,2,FALSE)+H89*(VLOOKUP(E89,ParametersB,IF(G89=Lijsten!#REF!,3,4),FALSE)+VLOOKUP(E89,ParametersB,5,FALSE))</f>
        <v>#N/A</v>
      </c>
      <c r="E89" s="17" t="s">
        <v>50</v>
      </c>
      <c r="F89" s="17"/>
      <c r="G89" s="17" t="s">
        <v>47</v>
      </c>
      <c r="H89" s="37">
        <f>K89</f>
        <v>0</v>
      </c>
      <c r="I89" s="22"/>
      <c r="J89" s="10"/>
      <c r="K89" s="12">
        <f>COUNTIF(Entries,$E89)</f>
        <v>0</v>
      </c>
      <c r="L89" s="10"/>
      <c r="M89" s="12" t="e">
        <f>IF(ISBLANK(N89),_xlfn.CEILING.PRECISE(H89/VLOOKUP(E89,ParametersB,6,FALSE)),N89)</f>
        <v>#N/A</v>
      </c>
      <c r="N89" s="28"/>
      <c r="O89" s="10"/>
    </row>
    <row r="90" spans="1:15" ht="18.75" hidden="1" x14ac:dyDescent="0.25">
      <c r="A90" s="10"/>
      <c r="B90" s="8"/>
      <c r="C90" s="5"/>
      <c r="D90" s="6"/>
      <c r="E90" s="33" t="s">
        <v>32</v>
      </c>
      <c r="F90" s="50"/>
      <c r="G90" s="7"/>
      <c r="H90" s="24"/>
      <c r="I90" s="23"/>
      <c r="J90" s="11"/>
      <c r="K90" s="44"/>
      <c r="L90" s="11"/>
      <c r="M90" s="23"/>
      <c r="N90" s="27"/>
      <c r="O90" s="11"/>
    </row>
    <row r="91" spans="1:15" ht="18.75" hidden="1" x14ac:dyDescent="0.25">
      <c r="A91" s="16"/>
      <c r="B91" s="8"/>
      <c r="C91" s="3" t="e">
        <f>IF(ISBLANK(A91),D89+IF(E90=Lijsten!#REF!,15/24/60,0),A91)</f>
        <v>#N/A</v>
      </c>
      <c r="D91" s="4" t="e">
        <f>C91+M91*VLOOKUP(E91,ParametersB,2,FALSE)+H91*(VLOOKUP(E91,ParametersB,IF(G91=Lijsten!#REF!,3,4),FALSE)+VLOOKUP(E91,ParametersB,5,FALSE))</f>
        <v>#N/A</v>
      </c>
      <c r="E91" s="17" t="s">
        <v>50</v>
      </c>
      <c r="F91" s="17"/>
      <c r="G91" s="17" t="s">
        <v>47</v>
      </c>
      <c r="H91" s="37">
        <f>K91</f>
        <v>0</v>
      </c>
      <c r="I91" s="22"/>
      <c r="J91" s="10"/>
      <c r="K91" s="12">
        <f>COUNTIF(Entries,$E91)</f>
        <v>0</v>
      </c>
      <c r="L91" s="10"/>
      <c r="M91" s="12" t="e">
        <f>IF(ISBLANK(N91),_xlfn.CEILING.PRECISE(H91/VLOOKUP(E91,ParametersB,6,FALSE)),N91)</f>
        <v>#N/A</v>
      </c>
      <c r="N91" s="28"/>
      <c r="O91" s="10"/>
    </row>
    <row r="92" spans="1:15" ht="18.75" hidden="1" x14ac:dyDescent="0.25">
      <c r="A92" s="10"/>
      <c r="B92" s="8"/>
      <c r="C92" s="5"/>
      <c r="D92" s="6"/>
      <c r="E92" s="33" t="s">
        <v>32</v>
      </c>
      <c r="F92" s="50"/>
      <c r="G92" s="7"/>
      <c r="H92" s="24"/>
      <c r="I92" s="23"/>
      <c r="J92" s="11"/>
      <c r="K92" s="44"/>
      <c r="L92" s="11"/>
      <c r="M92" s="23"/>
      <c r="N92" s="27"/>
      <c r="O92" s="11"/>
    </row>
    <row r="93" spans="1:15" ht="18.75" hidden="1" x14ac:dyDescent="0.25">
      <c r="A93" s="16"/>
      <c r="B93" s="8"/>
      <c r="C93" s="3" t="e">
        <f>IF(ISBLANK(A93),D91+IF(E92=Lijsten!#REF!,15/24/60,0),A93)</f>
        <v>#N/A</v>
      </c>
      <c r="D93" s="4" t="e">
        <f>C93+M93*VLOOKUP(E93,ParametersB,2,FALSE)+H93*(VLOOKUP(E93,ParametersB,IF(G93=Lijsten!#REF!,3,4),FALSE)+VLOOKUP(E93,ParametersB,5,FALSE))</f>
        <v>#N/A</v>
      </c>
      <c r="E93" s="17" t="s">
        <v>50</v>
      </c>
      <c r="F93" s="17"/>
      <c r="G93" s="17" t="s">
        <v>47</v>
      </c>
      <c r="H93" s="37">
        <f>K93</f>
        <v>0</v>
      </c>
      <c r="I93" s="22"/>
      <c r="J93" s="10"/>
      <c r="K93" s="12">
        <f>COUNTIF(Entries,$E93)</f>
        <v>0</v>
      </c>
      <c r="L93" s="10"/>
      <c r="M93" s="12" t="e">
        <f>IF(ISBLANK(N93),_xlfn.CEILING.PRECISE(H93/VLOOKUP(E93,ParametersB,6,FALSE)),N93)</f>
        <v>#N/A</v>
      </c>
      <c r="N93" s="28"/>
      <c r="O93" s="10"/>
    </row>
    <row r="94" spans="1:15" ht="18.75" hidden="1" x14ac:dyDescent="0.25">
      <c r="A94" s="10"/>
      <c r="B94" s="8"/>
      <c r="C94" s="5"/>
      <c r="D94" s="6"/>
      <c r="E94" s="33" t="s">
        <v>32</v>
      </c>
      <c r="F94" s="50"/>
      <c r="G94" s="7"/>
      <c r="H94" s="24"/>
      <c r="I94" s="23"/>
      <c r="J94" s="11"/>
      <c r="K94" s="44"/>
      <c r="L94" s="11"/>
      <c r="M94" s="23"/>
      <c r="N94" s="27"/>
      <c r="O94" s="11"/>
    </row>
    <row r="95" spans="1:15" ht="18.75" hidden="1" x14ac:dyDescent="0.25">
      <c r="A95" s="16"/>
      <c r="B95" s="8"/>
      <c r="C95" s="3" t="e">
        <f>IF(ISBLANK(A95),D93+IF(E94=Lijsten!#REF!,15/24/60,0),A95)</f>
        <v>#N/A</v>
      </c>
      <c r="D95" s="4" t="e">
        <f>C95+M95*VLOOKUP(E95,ParametersB,2,FALSE)+H95*(VLOOKUP(E95,ParametersB,IF(G95=Lijsten!#REF!,3,4),FALSE)+VLOOKUP(E95,ParametersB,5,FALSE))</f>
        <v>#N/A</v>
      </c>
      <c r="E95" s="17" t="s">
        <v>50</v>
      </c>
      <c r="F95" s="17"/>
      <c r="G95" s="17" t="s">
        <v>47</v>
      </c>
      <c r="H95" s="37">
        <f>K95</f>
        <v>0</v>
      </c>
      <c r="I95" s="22"/>
      <c r="J95" s="10"/>
      <c r="K95" s="12">
        <f>COUNTIF(Entries,$E95)</f>
        <v>0</v>
      </c>
      <c r="L95" s="10"/>
      <c r="M95" s="12" t="e">
        <f>IF(ISBLANK(N95),_xlfn.CEILING.PRECISE(H95/VLOOKUP(E95,ParametersB,6,FALSE)),N95)</f>
        <v>#N/A</v>
      </c>
      <c r="N95" s="28"/>
      <c r="O95" s="10"/>
    </row>
    <row r="96" spans="1:15" ht="18.75" hidden="1" x14ac:dyDescent="0.25">
      <c r="A96" s="10"/>
      <c r="B96" s="8"/>
      <c r="C96" s="5"/>
      <c r="D96" s="6"/>
      <c r="E96" s="33" t="s">
        <v>32</v>
      </c>
      <c r="F96" s="50"/>
      <c r="G96" s="7"/>
      <c r="H96" s="24"/>
      <c r="I96" s="23"/>
      <c r="J96" s="11"/>
      <c r="K96" s="44"/>
      <c r="L96" s="11"/>
      <c r="M96" s="23"/>
      <c r="N96" s="27"/>
      <c r="O96" s="11"/>
    </row>
    <row r="97" spans="1:15" ht="18.75" hidden="1" x14ac:dyDescent="0.25">
      <c r="A97" s="16"/>
      <c r="B97" s="8"/>
      <c r="C97" s="3" t="e">
        <f>IF(ISBLANK(A97),D95+IF(E96=Lijsten!#REF!,15/24/60,0),A97)</f>
        <v>#N/A</v>
      </c>
      <c r="D97" s="4" t="e">
        <f>C97+M97*VLOOKUP(E97,ParametersB,2,FALSE)+H97*(VLOOKUP(E97,ParametersB,IF(G97=Lijsten!#REF!,3,4),FALSE)+VLOOKUP(E97,ParametersB,5,FALSE))</f>
        <v>#N/A</v>
      </c>
      <c r="E97" s="17" t="s">
        <v>50</v>
      </c>
      <c r="F97" s="17"/>
      <c r="G97" s="17" t="s">
        <v>47</v>
      </c>
      <c r="H97" s="37">
        <f>K97</f>
        <v>0</v>
      </c>
      <c r="I97" s="22"/>
      <c r="J97" s="10"/>
      <c r="K97" s="12">
        <f>COUNTIF(Entries,$E97)</f>
        <v>0</v>
      </c>
      <c r="L97" s="10"/>
      <c r="M97" s="12" t="e">
        <f>IF(ISBLANK(N97),_xlfn.CEILING.PRECISE(H97/VLOOKUP(E97,ParametersB,6,FALSE)),N97)</f>
        <v>#N/A</v>
      </c>
      <c r="N97" s="28"/>
      <c r="O97" s="10"/>
    </row>
    <row r="98" spans="1:15" ht="18.75" hidden="1" x14ac:dyDescent="0.25">
      <c r="A98" s="10"/>
      <c r="B98" s="8"/>
      <c r="C98" s="5"/>
      <c r="D98" s="6"/>
      <c r="E98" s="33" t="s">
        <v>32</v>
      </c>
      <c r="F98" s="50"/>
      <c r="G98" s="7"/>
      <c r="H98" s="24"/>
      <c r="I98" s="23"/>
      <c r="J98" s="11"/>
      <c r="K98" s="44"/>
      <c r="L98" s="11"/>
      <c r="M98" s="23"/>
      <c r="N98" s="27"/>
      <c r="O98" s="11"/>
    </row>
    <row r="99" spans="1:15" ht="18.75" hidden="1" x14ac:dyDescent="0.25">
      <c r="A99" s="16"/>
      <c r="B99" s="8"/>
      <c r="C99" s="3" t="e">
        <f>IF(ISBLANK(A99),D97+IF(E98=Lijsten!#REF!,15/24/60,0),A99)</f>
        <v>#N/A</v>
      </c>
      <c r="D99" s="4" t="e">
        <f>C99+M99*VLOOKUP(E99,ParametersB,2,FALSE)+H99*(VLOOKUP(E99,ParametersB,IF(G99=Lijsten!#REF!,3,4),FALSE)+VLOOKUP(E99,ParametersB,5,FALSE))</f>
        <v>#N/A</v>
      </c>
      <c r="E99" s="17" t="s">
        <v>50</v>
      </c>
      <c r="F99" s="17"/>
      <c r="G99" s="17" t="s">
        <v>47</v>
      </c>
      <c r="H99" s="37">
        <f>K99</f>
        <v>0</v>
      </c>
      <c r="I99" s="22"/>
      <c r="J99" s="10"/>
      <c r="K99" s="12">
        <f>COUNTIF(Entries,$E99)</f>
        <v>0</v>
      </c>
      <c r="L99" s="10"/>
      <c r="M99" s="12" t="e">
        <f>IF(ISBLANK(N99),_xlfn.CEILING.PRECISE(H99/VLOOKUP(E99,ParametersB,6,FALSE)),N99)</f>
        <v>#N/A</v>
      </c>
      <c r="N99" s="28"/>
      <c r="O99" s="10"/>
    </row>
    <row r="100" spans="1:15" ht="18.75" hidden="1" x14ac:dyDescent="0.25">
      <c r="A100" s="10"/>
      <c r="B100" s="8"/>
      <c r="C100" s="5"/>
      <c r="D100" s="6"/>
      <c r="E100" s="33" t="s">
        <v>32</v>
      </c>
      <c r="F100" s="50"/>
      <c r="G100" s="7"/>
      <c r="H100" s="24"/>
      <c r="I100" s="23"/>
      <c r="J100" s="11"/>
      <c r="K100" s="44"/>
      <c r="L100" s="11"/>
      <c r="M100" s="23"/>
      <c r="N100" s="27"/>
      <c r="O100" s="11"/>
    </row>
    <row r="101" spans="1:15" ht="18.75" hidden="1" x14ac:dyDescent="0.25">
      <c r="A101" s="16"/>
      <c r="B101" s="8"/>
      <c r="C101" s="3" t="e">
        <f>IF(ISBLANK(A101),D99+IF(E100=Lijsten!#REF!,15/24/60,0),A101)</f>
        <v>#N/A</v>
      </c>
      <c r="D101" s="4" t="e">
        <f>C101+M101*VLOOKUP(E101,ParametersB,2,FALSE)+H101*(VLOOKUP(E101,ParametersB,IF(G101=Lijsten!#REF!,3,4),FALSE)+VLOOKUP(E101,ParametersB,5,FALSE))</f>
        <v>#N/A</v>
      </c>
      <c r="E101" s="17" t="s">
        <v>50</v>
      </c>
      <c r="F101" s="17"/>
      <c r="G101" s="17" t="s">
        <v>47</v>
      </c>
      <c r="H101" s="37">
        <f>K101</f>
        <v>0</v>
      </c>
      <c r="I101" s="22"/>
      <c r="J101" s="10"/>
      <c r="K101" s="12">
        <f>COUNTIF(Entries,$E101)</f>
        <v>0</v>
      </c>
      <c r="L101" s="10"/>
      <c r="M101" s="12" t="e">
        <f>IF(ISBLANK(N101),_xlfn.CEILING.PRECISE(H101/VLOOKUP(E101,ParametersB,6,FALSE)),N101)</f>
        <v>#N/A</v>
      </c>
      <c r="N101" s="28"/>
      <c r="O101" s="10"/>
    </row>
    <row r="102" spans="1:15" ht="18.75" hidden="1" x14ac:dyDescent="0.25">
      <c r="A102" s="10"/>
      <c r="B102" s="8"/>
      <c r="C102" s="5"/>
      <c r="D102" s="6"/>
      <c r="E102" s="33" t="s">
        <v>32</v>
      </c>
      <c r="F102" s="50"/>
      <c r="G102" s="7"/>
      <c r="H102" s="24"/>
      <c r="I102" s="23"/>
      <c r="J102" s="11"/>
      <c r="K102" s="44"/>
      <c r="L102" s="11"/>
      <c r="M102" s="23"/>
      <c r="N102" s="27"/>
      <c r="O102" s="11"/>
    </row>
    <row r="103" spans="1:15" ht="18.75" hidden="1" x14ac:dyDescent="0.25">
      <c r="A103" s="16"/>
      <c r="B103" s="8"/>
      <c r="C103" s="3" t="e">
        <f>IF(ISBLANK(A103),D101+IF(E102=Lijsten!#REF!,15/24/60,0),A103)</f>
        <v>#N/A</v>
      </c>
      <c r="D103" s="4" t="e">
        <f>C103+M103*VLOOKUP(E103,ParametersB,2,FALSE)+H103*(VLOOKUP(E103,ParametersB,IF(G103=Lijsten!#REF!,3,4),FALSE)+VLOOKUP(E103,ParametersB,5,FALSE))</f>
        <v>#N/A</v>
      </c>
      <c r="E103" s="17" t="s">
        <v>50</v>
      </c>
      <c r="F103" s="17"/>
      <c r="G103" s="17" t="s">
        <v>47</v>
      </c>
      <c r="H103" s="37">
        <f>K103</f>
        <v>0</v>
      </c>
      <c r="I103" s="22"/>
      <c r="J103" s="10"/>
      <c r="K103" s="12">
        <f>COUNTIF(Entries,$E103)</f>
        <v>0</v>
      </c>
      <c r="L103" s="10"/>
      <c r="M103" s="12" t="e">
        <f>IF(ISBLANK(N103),_xlfn.CEILING.PRECISE(H103/VLOOKUP(E103,ParametersB,6,FALSE)),N103)</f>
        <v>#N/A</v>
      </c>
      <c r="N103" s="28"/>
      <c r="O103" s="10"/>
    </row>
    <row r="104" spans="1:15" ht="18.75" hidden="1" x14ac:dyDescent="0.25">
      <c r="A104" s="10"/>
      <c r="B104" s="8"/>
      <c r="C104" s="5"/>
      <c r="D104" s="6"/>
      <c r="E104" s="33" t="s">
        <v>32</v>
      </c>
      <c r="F104" s="50"/>
      <c r="G104" s="7"/>
      <c r="H104" s="24"/>
      <c r="I104" s="23"/>
      <c r="J104" s="11"/>
      <c r="K104" s="44"/>
      <c r="L104" s="11"/>
      <c r="M104" s="23"/>
      <c r="N104" s="27"/>
      <c r="O104" s="11"/>
    </row>
    <row r="105" spans="1:15" ht="18.75" hidden="1" x14ac:dyDescent="0.25">
      <c r="A105" s="16"/>
      <c r="B105" s="8"/>
      <c r="C105" s="3" t="e">
        <f>IF(ISBLANK(A105),D103+IF(E104=Lijsten!#REF!,15/24/60,0),A105)</f>
        <v>#N/A</v>
      </c>
      <c r="D105" s="4" t="e">
        <f>C105+M105*VLOOKUP(E105,ParametersB,2,FALSE)+H105*(VLOOKUP(E105,ParametersB,IF(G105=Lijsten!#REF!,3,4),FALSE)+VLOOKUP(E105,ParametersB,5,FALSE))</f>
        <v>#N/A</v>
      </c>
      <c r="E105" s="17" t="s">
        <v>50</v>
      </c>
      <c r="F105" s="17"/>
      <c r="G105" s="17" t="s">
        <v>47</v>
      </c>
      <c r="H105" s="37">
        <f>K105</f>
        <v>0</v>
      </c>
      <c r="I105" s="22"/>
      <c r="J105" s="10"/>
      <c r="K105" s="12">
        <f>COUNTIF(Entries,$E105)</f>
        <v>0</v>
      </c>
      <c r="L105" s="10"/>
      <c r="M105" s="12" t="e">
        <f>IF(ISBLANK(N105),_xlfn.CEILING.PRECISE(H105/VLOOKUP(E105,ParametersB,6,FALSE)),N105)</f>
        <v>#N/A</v>
      </c>
      <c r="N105" s="28"/>
      <c r="O105" s="10"/>
    </row>
    <row r="106" spans="1:15" ht="18.75" hidden="1" x14ac:dyDescent="0.25">
      <c r="A106" s="10"/>
      <c r="B106" s="8"/>
      <c r="C106" s="5"/>
      <c r="D106" s="6"/>
      <c r="E106" s="33" t="s">
        <v>32</v>
      </c>
      <c r="F106" s="50"/>
      <c r="G106" s="7"/>
      <c r="H106" s="24"/>
      <c r="I106" s="23"/>
      <c r="J106" s="11"/>
      <c r="K106" s="44"/>
      <c r="L106" s="11"/>
      <c r="M106" s="23"/>
      <c r="N106" s="27"/>
      <c r="O106" s="11"/>
    </row>
    <row r="107" spans="1:15" ht="18.75" hidden="1" x14ac:dyDescent="0.25">
      <c r="A107" s="16"/>
      <c r="B107" s="8"/>
      <c r="C107" s="3" t="e">
        <f>IF(ISBLANK(A107),D105+IF(E106=Lijsten!#REF!,15/24/60,0),A107)</f>
        <v>#N/A</v>
      </c>
      <c r="D107" s="4" t="e">
        <f>C107+M107*VLOOKUP(E107,ParametersB,2,FALSE)+H107*(VLOOKUP(E107,ParametersB,IF(G107=Lijsten!#REF!,3,4),FALSE)+VLOOKUP(E107,ParametersB,5,FALSE))</f>
        <v>#N/A</v>
      </c>
      <c r="E107" s="17" t="s">
        <v>50</v>
      </c>
      <c r="F107" s="17"/>
      <c r="G107" s="17" t="s">
        <v>47</v>
      </c>
      <c r="H107" s="37">
        <f>K107</f>
        <v>0</v>
      </c>
      <c r="I107" s="22"/>
      <c r="J107" s="10"/>
      <c r="K107" s="12">
        <f>COUNTIF(Entries,$E107)</f>
        <v>0</v>
      </c>
      <c r="L107" s="10"/>
      <c r="M107" s="12" t="e">
        <f>IF(ISBLANK(N107),_xlfn.CEILING.PRECISE(H107/VLOOKUP(E107,ParametersB,6,FALSE)),N107)</f>
        <v>#N/A</v>
      </c>
      <c r="N107" s="28"/>
      <c r="O107" s="10"/>
    </row>
    <row r="108" spans="1:15" ht="18.75" hidden="1" x14ac:dyDescent="0.25">
      <c r="A108" s="10"/>
      <c r="B108" s="8"/>
      <c r="C108" s="5"/>
      <c r="D108" s="6"/>
      <c r="E108" s="33" t="s">
        <v>32</v>
      </c>
      <c r="F108" s="50"/>
      <c r="G108" s="7"/>
      <c r="H108" s="24"/>
      <c r="I108" s="23"/>
      <c r="J108" s="11"/>
      <c r="K108" s="44"/>
      <c r="L108" s="11"/>
      <c r="M108" s="23"/>
      <c r="N108" s="27"/>
      <c r="O108" s="11"/>
    </row>
    <row r="109" spans="1:15" ht="18.75" hidden="1" x14ac:dyDescent="0.25">
      <c r="A109" s="16"/>
      <c r="B109" s="8"/>
      <c r="C109" s="3" t="e">
        <f>IF(ISBLANK(A109),D107+IF(E108=Lijsten!#REF!,15/24/60,0),A109)</f>
        <v>#N/A</v>
      </c>
      <c r="D109" s="4" t="e">
        <f>C109+M109*VLOOKUP(E109,ParametersB,2,FALSE)+H109*(VLOOKUP(E109,ParametersB,IF(G109=Lijsten!#REF!,3,4),FALSE)+VLOOKUP(E109,ParametersB,5,FALSE))</f>
        <v>#N/A</v>
      </c>
      <c r="E109" s="17" t="s">
        <v>50</v>
      </c>
      <c r="F109" s="17"/>
      <c r="G109" s="17" t="s">
        <v>47</v>
      </c>
      <c r="H109" s="37">
        <f>K109</f>
        <v>0</v>
      </c>
      <c r="I109" s="22"/>
      <c r="J109" s="10"/>
      <c r="K109" s="12">
        <f>COUNTIF(Entries,$E109)</f>
        <v>0</v>
      </c>
      <c r="L109" s="10"/>
      <c r="M109" s="12" t="e">
        <f>IF(ISBLANK(N109),_xlfn.CEILING.PRECISE(H109/VLOOKUP(E109,ParametersB,6,FALSE)),N109)</f>
        <v>#N/A</v>
      </c>
      <c r="N109" s="28"/>
      <c r="O109" s="10"/>
    </row>
    <row r="110" spans="1:15" ht="18.75" hidden="1" x14ac:dyDescent="0.25">
      <c r="A110" s="10"/>
      <c r="B110" s="8"/>
      <c r="C110" s="5"/>
      <c r="D110" s="6"/>
      <c r="E110" s="33" t="s">
        <v>32</v>
      </c>
      <c r="F110" s="50"/>
      <c r="G110" s="7"/>
      <c r="H110" s="24"/>
      <c r="I110" s="23"/>
      <c r="J110" s="11"/>
      <c r="K110" s="44"/>
      <c r="L110" s="11"/>
      <c r="M110" s="23"/>
      <c r="N110" s="27"/>
      <c r="O110" s="11"/>
    </row>
    <row r="111" spans="1:15" ht="18.75" hidden="1" x14ac:dyDescent="0.25">
      <c r="A111" s="16"/>
      <c r="B111" s="8"/>
      <c r="C111" s="3" t="e">
        <f>IF(ISBLANK(A111),D109+IF(E110=Lijsten!#REF!,15/24/60,0),A111)</f>
        <v>#N/A</v>
      </c>
      <c r="D111" s="4" t="e">
        <f>C111+M111*VLOOKUP(E111,ParametersB,2,FALSE)+H111*(VLOOKUP(E111,ParametersB,IF(G111=Lijsten!#REF!,3,4),FALSE)+VLOOKUP(E111,ParametersB,5,FALSE))</f>
        <v>#N/A</v>
      </c>
      <c r="E111" s="17" t="s">
        <v>50</v>
      </c>
      <c r="F111" s="17"/>
      <c r="G111" s="17" t="s">
        <v>47</v>
      </c>
      <c r="H111" s="37">
        <f>K111</f>
        <v>0</v>
      </c>
      <c r="I111" s="22"/>
      <c r="J111" s="10"/>
      <c r="K111" s="12">
        <f>COUNTIF(Entries,$E111)</f>
        <v>0</v>
      </c>
      <c r="L111" s="10"/>
      <c r="M111" s="12" t="e">
        <f>IF(ISBLANK(N111),_xlfn.CEILING.PRECISE(H111/VLOOKUP(E111,ParametersB,6,FALSE)),N111)</f>
        <v>#N/A</v>
      </c>
      <c r="N111" s="28"/>
      <c r="O111" s="10"/>
    </row>
    <row r="112" spans="1:15" ht="18.75" hidden="1" x14ac:dyDescent="0.25">
      <c r="A112" s="10"/>
      <c r="B112" s="8"/>
      <c r="C112" s="5"/>
      <c r="D112" s="6"/>
      <c r="E112" s="33" t="s">
        <v>32</v>
      </c>
      <c r="F112" s="50"/>
      <c r="G112" s="7"/>
      <c r="H112" s="24"/>
      <c r="I112" s="23"/>
      <c r="J112" s="11"/>
      <c r="K112" s="44"/>
      <c r="L112" s="11"/>
      <c r="M112" s="23"/>
      <c r="N112" s="27"/>
      <c r="O112" s="11"/>
    </row>
    <row r="113" spans="1:15" ht="18.75" hidden="1" x14ac:dyDescent="0.25">
      <c r="A113" s="16"/>
      <c r="B113" s="8"/>
      <c r="C113" s="3" t="e">
        <f>IF(ISBLANK(A113),D111+IF(E112=Lijsten!#REF!,15/24/60,0),A113)</f>
        <v>#N/A</v>
      </c>
      <c r="D113" s="4" t="e">
        <f>C113+M113*VLOOKUP(E113,ParametersB,2,FALSE)+H113*(VLOOKUP(E113,ParametersB,IF(G113=Lijsten!#REF!,3,4),FALSE)+VLOOKUP(E113,ParametersB,5,FALSE))</f>
        <v>#N/A</v>
      </c>
      <c r="E113" s="17" t="s">
        <v>50</v>
      </c>
      <c r="F113" s="17"/>
      <c r="G113" s="17" t="s">
        <v>47</v>
      </c>
      <c r="H113" s="37">
        <f>K113</f>
        <v>0</v>
      </c>
      <c r="I113" s="22"/>
      <c r="J113" s="10"/>
      <c r="K113" s="12">
        <f>COUNTIF(Entries,$E113)</f>
        <v>0</v>
      </c>
      <c r="L113" s="10"/>
      <c r="M113" s="12" t="e">
        <f>IF(ISBLANK(N113),_xlfn.CEILING.PRECISE(H113/VLOOKUP(E113,ParametersB,6,FALSE)),N113)</f>
        <v>#N/A</v>
      </c>
      <c r="N113" s="28"/>
      <c r="O113" s="10"/>
    </row>
    <row r="114" spans="1:15" ht="18.75" hidden="1" x14ac:dyDescent="0.25">
      <c r="A114" s="10"/>
      <c r="B114" s="8"/>
      <c r="C114" s="5"/>
      <c r="D114" s="6"/>
      <c r="E114" s="33" t="s">
        <v>32</v>
      </c>
      <c r="F114" s="50"/>
      <c r="G114" s="7"/>
      <c r="H114" s="24"/>
      <c r="I114" s="23"/>
      <c r="J114" s="11"/>
      <c r="K114" s="44"/>
      <c r="L114" s="11"/>
      <c r="M114" s="23"/>
      <c r="N114" s="27"/>
      <c r="O114" s="11"/>
    </row>
    <row r="115" spans="1:15" ht="18.75" hidden="1" x14ac:dyDescent="0.25">
      <c r="A115" s="16"/>
      <c r="B115" s="8"/>
      <c r="C115" s="3" t="e">
        <f>IF(ISBLANK(A115),D113+IF(E114=Lijsten!#REF!,15/24/60,0),A115)</f>
        <v>#N/A</v>
      </c>
      <c r="D115" s="4" t="e">
        <f>C115+M115*VLOOKUP(E115,ParametersB,2,FALSE)+H115*(VLOOKUP(E115,ParametersB,IF(G115=Lijsten!#REF!,3,4),FALSE)+VLOOKUP(E115,ParametersB,5,FALSE))</f>
        <v>#N/A</v>
      </c>
      <c r="E115" s="17" t="s">
        <v>50</v>
      </c>
      <c r="F115" s="17"/>
      <c r="G115" s="17" t="s">
        <v>47</v>
      </c>
      <c r="H115" s="37">
        <f>K115</f>
        <v>0</v>
      </c>
      <c r="I115" s="22"/>
      <c r="J115" s="10"/>
      <c r="K115" s="12">
        <f>COUNTIF(Entries,$E115)</f>
        <v>0</v>
      </c>
      <c r="L115" s="10"/>
      <c r="M115" s="12" t="e">
        <f>IF(ISBLANK(N115),_xlfn.CEILING.PRECISE(H115/VLOOKUP(E115,ParametersB,6,FALSE)),N115)</f>
        <v>#N/A</v>
      </c>
      <c r="N115" s="28"/>
      <c r="O115" s="10"/>
    </row>
    <row r="116" spans="1:15" ht="18.75" hidden="1" x14ac:dyDescent="0.25">
      <c r="A116" s="10"/>
      <c r="B116" s="8"/>
      <c r="C116" s="5"/>
      <c r="D116" s="6"/>
      <c r="E116" s="33" t="s">
        <v>32</v>
      </c>
      <c r="F116" s="50"/>
      <c r="G116" s="7"/>
      <c r="H116" s="24"/>
      <c r="I116" s="23"/>
      <c r="J116" s="11"/>
      <c r="K116" s="44"/>
      <c r="L116" s="11"/>
      <c r="M116" s="23"/>
      <c r="N116" s="27"/>
      <c r="O116" s="11"/>
    </row>
    <row r="117" spans="1:15" ht="18.75" hidden="1" x14ac:dyDescent="0.25">
      <c r="A117" s="16"/>
      <c r="B117" s="8"/>
      <c r="C117" s="3" t="e">
        <f>IF(ISBLANK(A117),D115+IF(E116=Lijsten!#REF!,15/24/60,0),A117)</f>
        <v>#N/A</v>
      </c>
      <c r="D117" s="4" t="e">
        <f>C117+M117*VLOOKUP(E117,ParametersB,2,FALSE)+H117*(VLOOKUP(E117,ParametersB,IF(G117=Lijsten!#REF!,3,4),FALSE)+VLOOKUP(E117,ParametersB,5,FALSE))</f>
        <v>#N/A</v>
      </c>
      <c r="E117" s="17" t="s">
        <v>50</v>
      </c>
      <c r="F117" s="17"/>
      <c r="G117" s="17" t="s">
        <v>47</v>
      </c>
      <c r="H117" s="37">
        <f>K117</f>
        <v>0</v>
      </c>
      <c r="I117" s="22"/>
      <c r="J117" s="10"/>
      <c r="K117" s="12">
        <f>COUNTIF(Entries,$E117)</f>
        <v>0</v>
      </c>
      <c r="L117" s="10"/>
      <c r="M117" s="12" t="e">
        <f>IF(ISBLANK(N117),_xlfn.CEILING.PRECISE(H117/VLOOKUP(E117,ParametersB,6,FALSE)),N117)</f>
        <v>#N/A</v>
      </c>
      <c r="N117" s="28"/>
      <c r="O117" s="10"/>
    </row>
    <row r="118" spans="1:15" ht="18.75" hidden="1" x14ac:dyDescent="0.25">
      <c r="A118" s="10"/>
      <c r="B118" s="8"/>
      <c r="C118" s="5"/>
      <c r="D118" s="6"/>
      <c r="E118" s="33" t="s">
        <v>32</v>
      </c>
      <c r="F118" s="50"/>
      <c r="G118" s="7"/>
      <c r="H118" s="24"/>
      <c r="I118" s="23"/>
      <c r="J118" s="11"/>
      <c r="K118" s="44"/>
      <c r="L118" s="11"/>
      <c r="M118" s="23"/>
      <c r="N118" s="27"/>
      <c r="O118" s="11"/>
    </row>
    <row r="119" spans="1:15" ht="18.75" hidden="1" x14ac:dyDescent="0.25">
      <c r="A119" s="16"/>
      <c r="B119" s="8"/>
      <c r="C119" s="3" t="e">
        <f>IF(ISBLANK(A119),D117+IF(E118=Lijsten!#REF!,15/24/60,0),A119)</f>
        <v>#N/A</v>
      </c>
      <c r="D119" s="4" t="e">
        <f>C119+M119*VLOOKUP(E119,ParametersB,2,FALSE)+H119*(VLOOKUP(E119,ParametersB,IF(G119=Lijsten!#REF!,3,4),FALSE)+VLOOKUP(E119,ParametersB,5,FALSE))</f>
        <v>#N/A</v>
      </c>
      <c r="E119" s="17" t="s">
        <v>50</v>
      </c>
      <c r="F119" s="17"/>
      <c r="G119" s="17" t="s">
        <v>47</v>
      </c>
      <c r="H119" s="37">
        <f>K119</f>
        <v>0</v>
      </c>
      <c r="I119" s="22"/>
      <c r="J119" s="10"/>
      <c r="K119" s="12">
        <f>COUNTIF(Entries,$E119)</f>
        <v>0</v>
      </c>
      <c r="L119" s="10"/>
      <c r="M119" s="12" t="e">
        <f>IF(ISBLANK(N119),_xlfn.CEILING.PRECISE(H119/VLOOKUP(E119,ParametersB,6,FALSE)),N119)</f>
        <v>#N/A</v>
      </c>
      <c r="N119" s="28"/>
      <c r="O119" s="10"/>
    </row>
    <row r="120" spans="1:15" ht="18.75" hidden="1" x14ac:dyDescent="0.25">
      <c r="A120" s="10"/>
      <c r="B120" s="8"/>
      <c r="C120" s="5"/>
      <c r="D120" s="6"/>
      <c r="E120" s="33" t="s">
        <v>32</v>
      </c>
      <c r="F120" s="50"/>
      <c r="G120" s="7"/>
      <c r="H120" s="24"/>
      <c r="I120" s="23"/>
      <c r="J120" s="11"/>
      <c r="K120" s="44"/>
      <c r="L120" s="11"/>
      <c r="M120" s="23"/>
      <c r="N120" s="27"/>
      <c r="O120" s="11"/>
    </row>
    <row r="121" spans="1:15" ht="18.75" hidden="1" x14ac:dyDescent="0.25">
      <c r="A121" s="16"/>
      <c r="B121" s="8"/>
      <c r="C121" s="3" t="e">
        <f>IF(ISBLANK(A121),D119+IF(E120=Lijsten!#REF!,15/24/60,0),A121)</f>
        <v>#N/A</v>
      </c>
      <c r="D121" s="4" t="e">
        <f>C121+M121*VLOOKUP(E121,ParametersB,2,FALSE)+H121*(VLOOKUP(E121,ParametersB,IF(G121=Lijsten!#REF!,3,4),FALSE)+VLOOKUP(E121,ParametersB,5,FALSE))</f>
        <v>#N/A</v>
      </c>
      <c r="E121" s="17" t="s">
        <v>50</v>
      </c>
      <c r="F121" s="17"/>
      <c r="G121" s="17" t="s">
        <v>47</v>
      </c>
      <c r="H121" s="37">
        <f>K121</f>
        <v>0</v>
      </c>
      <c r="I121" s="22"/>
      <c r="J121" s="10"/>
      <c r="K121" s="12">
        <f>COUNTIF(Entries,$E121)</f>
        <v>0</v>
      </c>
      <c r="L121" s="10"/>
      <c r="M121" s="12" t="e">
        <f>IF(ISBLANK(N121),_xlfn.CEILING.PRECISE(H121/VLOOKUP(E121,ParametersB,6,FALSE)),N121)</f>
        <v>#N/A</v>
      </c>
      <c r="N121" s="28"/>
      <c r="O121" s="10"/>
    </row>
    <row r="122" spans="1:15" ht="18.75" hidden="1" x14ac:dyDescent="0.25">
      <c r="A122" s="10"/>
      <c r="B122" s="8"/>
      <c r="C122" s="5"/>
      <c r="D122" s="6"/>
      <c r="E122" s="33" t="s">
        <v>32</v>
      </c>
      <c r="F122" s="50"/>
      <c r="G122" s="7"/>
      <c r="H122" s="24"/>
      <c r="I122" s="23"/>
      <c r="J122" s="11"/>
      <c r="K122" s="44"/>
      <c r="L122" s="11"/>
      <c r="M122" s="23"/>
      <c r="N122" s="27"/>
      <c r="O122" s="11"/>
    </row>
    <row r="123" spans="1:15" ht="18.75" hidden="1" x14ac:dyDescent="0.25">
      <c r="A123" s="16"/>
      <c r="B123" s="8"/>
      <c r="C123" s="3" t="e">
        <f>IF(ISBLANK(A123),D121+IF(E122=Lijsten!#REF!,15/24/60,0),A123)</f>
        <v>#N/A</v>
      </c>
      <c r="D123" s="4" t="e">
        <f>C123+M123*VLOOKUP(E123,ParametersB,2,FALSE)+H123*(VLOOKUP(E123,ParametersB,IF(G123=Lijsten!#REF!,3,4),FALSE)+VLOOKUP(E123,ParametersB,5,FALSE))</f>
        <v>#N/A</v>
      </c>
      <c r="E123" s="17" t="s">
        <v>50</v>
      </c>
      <c r="F123" s="17"/>
      <c r="G123" s="17" t="s">
        <v>47</v>
      </c>
      <c r="H123" s="37">
        <f>K123</f>
        <v>0</v>
      </c>
      <c r="I123" s="22"/>
      <c r="J123" s="10"/>
      <c r="K123" s="12">
        <f>COUNTIF(Entries,$E123)</f>
        <v>0</v>
      </c>
      <c r="L123" s="10"/>
      <c r="M123" s="12" t="e">
        <f>IF(ISBLANK(N123),_xlfn.CEILING.PRECISE(H123/VLOOKUP(E123,ParametersB,6,FALSE)),N123)</f>
        <v>#N/A</v>
      </c>
      <c r="N123" s="28"/>
      <c r="O123" s="10"/>
    </row>
    <row r="124" spans="1:15" ht="18.75" hidden="1" x14ac:dyDescent="0.25">
      <c r="A124" s="10"/>
      <c r="B124" s="8"/>
      <c r="C124" s="5"/>
      <c r="D124" s="6"/>
      <c r="E124" s="33" t="s">
        <v>32</v>
      </c>
      <c r="F124" s="50"/>
      <c r="G124" s="7"/>
      <c r="H124" s="24"/>
      <c r="I124" s="23"/>
      <c r="J124" s="11"/>
      <c r="K124" s="44"/>
      <c r="L124" s="11"/>
      <c r="M124" s="23"/>
      <c r="N124" s="27"/>
      <c r="O124" s="11"/>
    </row>
    <row r="125" spans="1:15" ht="18.75" hidden="1" x14ac:dyDescent="0.25">
      <c r="A125" s="16"/>
      <c r="B125" s="8"/>
      <c r="C125" s="3" t="e">
        <f>IF(ISBLANK(A125),D123+IF(E124=Lijsten!#REF!,15/24/60,0),A125)</f>
        <v>#N/A</v>
      </c>
      <c r="D125" s="4" t="e">
        <f>C125+M125*VLOOKUP(E125,ParametersB,2,FALSE)+H125*(VLOOKUP(E125,ParametersB,IF(G125=Lijsten!#REF!,3,4),FALSE)+VLOOKUP(E125,ParametersB,5,FALSE))</f>
        <v>#N/A</v>
      </c>
      <c r="E125" s="17" t="s">
        <v>50</v>
      </c>
      <c r="F125" s="17"/>
      <c r="G125" s="17" t="s">
        <v>47</v>
      </c>
      <c r="H125" s="37">
        <f>K125</f>
        <v>0</v>
      </c>
      <c r="I125" s="22"/>
      <c r="J125" s="10"/>
      <c r="K125" s="12">
        <f>COUNTIF(Entries,$E125)</f>
        <v>0</v>
      </c>
      <c r="L125" s="10"/>
      <c r="M125" s="12" t="e">
        <f>IF(ISBLANK(N125),_xlfn.CEILING.PRECISE(H125/VLOOKUP(E125,ParametersB,6,FALSE)),N125)</f>
        <v>#N/A</v>
      </c>
      <c r="N125" s="28"/>
      <c r="O125" s="10"/>
    </row>
    <row r="126" spans="1:15" ht="18.75" hidden="1" x14ac:dyDescent="0.25">
      <c r="A126" s="10"/>
      <c r="B126" s="8"/>
      <c r="C126" s="5"/>
      <c r="D126" s="6"/>
      <c r="E126" s="33" t="s">
        <v>32</v>
      </c>
      <c r="F126" s="50"/>
      <c r="G126" s="7"/>
      <c r="H126" s="24"/>
      <c r="I126" s="23"/>
      <c r="J126" s="11"/>
      <c r="K126" s="44"/>
      <c r="L126" s="11"/>
      <c r="M126" s="23"/>
      <c r="N126" s="27"/>
      <c r="O126" s="11"/>
    </row>
    <row r="127" spans="1:15" ht="18.75" hidden="1" x14ac:dyDescent="0.25">
      <c r="A127" s="16"/>
      <c r="B127" s="8"/>
      <c r="C127" s="3" t="e">
        <f>IF(ISBLANK(A127),D125+IF(E126=Lijsten!#REF!,15/24/60,0),A127)</f>
        <v>#N/A</v>
      </c>
      <c r="D127" s="4" t="e">
        <f>C127+M127*VLOOKUP(E127,ParametersB,2,FALSE)+H127*(VLOOKUP(E127,ParametersB,IF(G127=Lijsten!#REF!,3,4),FALSE)+VLOOKUP(E127,ParametersB,5,FALSE))</f>
        <v>#N/A</v>
      </c>
      <c r="E127" s="17" t="s">
        <v>50</v>
      </c>
      <c r="F127" s="17"/>
      <c r="G127" s="17" t="s">
        <v>47</v>
      </c>
      <c r="H127" s="37">
        <f>K127</f>
        <v>0</v>
      </c>
      <c r="I127" s="22"/>
      <c r="J127" s="10"/>
      <c r="K127" s="12">
        <f>COUNTIF(Entries,$E127)</f>
        <v>0</v>
      </c>
      <c r="L127" s="10"/>
      <c r="M127" s="12" t="e">
        <f>IF(ISBLANK(N127),_xlfn.CEILING.PRECISE(H127/VLOOKUP(E127,ParametersB,6,FALSE)),N127)</f>
        <v>#N/A</v>
      </c>
      <c r="N127" s="28"/>
      <c r="O127" s="10"/>
    </row>
    <row r="128" spans="1:15" ht="18.75" hidden="1" x14ac:dyDescent="0.25">
      <c r="A128" s="10"/>
      <c r="B128" s="8"/>
      <c r="C128" s="5"/>
      <c r="D128" s="6"/>
      <c r="E128" s="33" t="s">
        <v>32</v>
      </c>
      <c r="F128" s="50"/>
      <c r="G128" s="7"/>
      <c r="H128" s="24"/>
      <c r="I128" s="23"/>
      <c r="J128" s="11"/>
      <c r="K128" s="44"/>
      <c r="L128" s="11"/>
      <c r="M128" s="23"/>
      <c r="N128" s="27"/>
      <c r="O128" s="11"/>
    </row>
    <row r="129" spans="1:15" ht="18.75" hidden="1" x14ac:dyDescent="0.25">
      <c r="A129" s="16"/>
      <c r="B129" s="8"/>
      <c r="C129" s="3" t="e">
        <f>IF(ISBLANK(A129),D127+IF(E128=Lijsten!#REF!,15/24/60,0),A129)</f>
        <v>#N/A</v>
      </c>
      <c r="D129" s="4" t="e">
        <f>C129+M129*VLOOKUP(E129,ParametersB,2,FALSE)+H129*(VLOOKUP(E129,ParametersB,IF(G129=Lijsten!#REF!,3,4),FALSE)+VLOOKUP(E129,ParametersB,5,FALSE))</f>
        <v>#N/A</v>
      </c>
      <c r="E129" s="17" t="s">
        <v>50</v>
      </c>
      <c r="F129" s="17"/>
      <c r="G129" s="17" t="s">
        <v>47</v>
      </c>
      <c r="H129" s="37">
        <f>K129</f>
        <v>0</v>
      </c>
      <c r="I129" s="22"/>
      <c r="J129" s="10"/>
      <c r="K129" s="12">
        <f>COUNTIF(Entries,$E129)</f>
        <v>0</v>
      </c>
      <c r="L129" s="10"/>
      <c r="M129" s="12" t="e">
        <f>IF(ISBLANK(N129),_xlfn.CEILING.PRECISE(H129/VLOOKUP(E129,ParametersB,6,FALSE)),N129)</f>
        <v>#N/A</v>
      </c>
      <c r="N129" s="28"/>
      <c r="O129" s="10"/>
    </row>
    <row r="130" spans="1:15" ht="18.75" hidden="1" x14ac:dyDescent="0.25">
      <c r="A130" s="10"/>
      <c r="B130" s="8"/>
      <c r="C130" s="5"/>
      <c r="D130" s="6"/>
      <c r="E130" s="33" t="s">
        <v>32</v>
      </c>
      <c r="F130" s="50"/>
      <c r="G130" s="7"/>
      <c r="H130" s="24"/>
      <c r="I130" s="23"/>
      <c r="J130" s="11"/>
      <c r="K130" s="44"/>
      <c r="L130" s="11"/>
      <c r="M130" s="23"/>
      <c r="N130" s="27"/>
      <c r="O130" s="11"/>
    </row>
    <row r="131" spans="1:15" ht="18.75" hidden="1" x14ac:dyDescent="0.25">
      <c r="A131" s="16"/>
      <c r="B131" s="8"/>
      <c r="C131" s="3" t="e">
        <f>IF(ISBLANK(A131),D129+IF(E130=Lijsten!#REF!,15/24/60,0),A131)</f>
        <v>#N/A</v>
      </c>
      <c r="D131" s="4" t="e">
        <f>C131+M131*VLOOKUP(E131,ParametersB,2,FALSE)+H131*(VLOOKUP(E131,ParametersB,IF(G131=Lijsten!#REF!,3,4),FALSE)+VLOOKUP(E131,ParametersB,5,FALSE))</f>
        <v>#N/A</v>
      </c>
      <c r="E131" s="17" t="s">
        <v>50</v>
      </c>
      <c r="F131" s="17"/>
      <c r="G131" s="17" t="s">
        <v>47</v>
      </c>
      <c r="H131" s="37">
        <f>K131</f>
        <v>0</v>
      </c>
      <c r="I131" s="22"/>
      <c r="J131" s="10"/>
      <c r="K131" s="12">
        <f>COUNTIF(Entries,$E131)</f>
        <v>0</v>
      </c>
      <c r="L131" s="10"/>
      <c r="M131" s="12" t="e">
        <f>IF(ISBLANK(N131),_xlfn.CEILING.PRECISE(H131/VLOOKUP(E131,ParametersB,6,FALSE)),N131)</f>
        <v>#N/A</v>
      </c>
      <c r="N131" s="28"/>
      <c r="O131" s="10"/>
    </row>
    <row r="132" spans="1:15" ht="18.75" hidden="1" x14ac:dyDescent="0.25">
      <c r="A132" s="10"/>
      <c r="B132" s="8"/>
      <c r="C132" s="5"/>
      <c r="D132" s="6"/>
      <c r="E132" s="33" t="s">
        <v>32</v>
      </c>
      <c r="F132" s="50"/>
      <c r="G132" s="7"/>
      <c r="H132" s="24"/>
      <c r="I132" s="23"/>
      <c r="J132" s="11"/>
      <c r="K132" s="44"/>
      <c r="L132" s="11"/>
      <c r="M132" s="23"/>
      <c r="N132" s="27"/>
      <c r="O132" s="11"/>
    </row>
    <row r="133" spans="1:15" ht="18.75" hidden="1" x14ac:dyDescent="0.25">
      <c r="A133" s="16"/>
      <c r="B133" s="8"/>
      <c r="C133" s="3" t="e">
        <f>IF(ISBLANK(A133),D131+IF(E132=Lijsten!#REF!,15/24/60,0),A133)</f>
        <v>#N/A</v>
      </c>
      <c r="D133" s="4" t="e">
        <f>C133+M133*VLOOKUP(E133,ParametersB,2,FALSE)+H133*(VLOOKUP(E133,ParametersB,IF(G133=Lijsten!#REF!,3,4),FALSE)+VLOOKUP(E133,ParametersB,5,FALSE))</f>
        <v>#N/A</v>
      </c>
      <c r="E133" s="17" t="s">
        <v>50</v>
      </c>
      <c r="F133" s="17"/>
      <c r="G133" s="17" t="s">
        <v>47</v>
      </c>
      <c r="H133" s="37">
        <f>K133</f>
        <v>0</v>
      </c>
      <c r="I133" s="22"/>
      <c r="J133" s="10"/>
      <c r="K133" s="12">
        <f>COUNTIF(Entries,$E133)</f>
        <v>0</v>
      </c>
      <c r="L133" s="10"/>
      <c r="M133" s="12" t="e">
        <f>IF(ISBLANK(N133),_xlfn.CEILING.PRECISE(H133/VLOOKUP(E133,ParametersB,6,FALSE)),N133)</f>
        <v>#N/A</v>
      </c>
      <c r="N133" s="28"/>
      <c r="O133" s="10"/>
    </row>
    <row r="134" spans="1:15" ht="18.75" hidden="1" x14ac:dyDescent="0.25">
      <c r="A134" s="10"/>
      <c r="B134" s="8"/>
      <c r="C134" s="5"/>
      <c r="D134" s="6"/>
      <c r="E134" s="33" t="s">
        <v>32</v>
      </c>
      <c r="F134" s="50"/>
      <c r="G134" s="7"/>
      <c r="H134" s="24"/>
      <c r="I134" s="23"/>
      <c r="J134" s="11"/>
      <c r="K134" s="44"/>
      <c r="L134" s="11"/>
      <c r="M134" s="23"/>
      <c r="N134" s="27"/>
      <c r="O134" s="11"/>
    </row>
    <row r="135" spans="1:15" ht="18.75" hidden="1" x14ac:dyDescent="0.25">
      <c r="A135" s="16"/>
      <c r="B135" s="8"/>
      <c r="C135" s="3" t="e">
        <f>IF(ISBLANK(A135),D133+IF(E134=Lijsten!#REF!,15/24/60,0),A135)</f>
        <v>#N/A</v>
      </c>
      <c r="D135" s="4" t="e">
        <f>C135+M135*VLOOKUP(E135,ParametersB,2,FALSE)+H135*(VLOOKUP(E135,ParametersB,IF(G135=Lijsten!#REF!,3,4),FALSE)+VLOOKUP(E135,ParametersB,5,FALSE))</f>
        <v>#N/A</v>
      </c>
      <c r="E135" s="17" t="s">
        <v>50</v>
      </c>
      <c r="F135" s="17"/>
      <c r="G135" s="17" t="s">
        <v>47</v>
      </c>
      <c r="H135" s="37">
        <f>K135</f>
        <v>0</v>
      </c>
      <c r="I135" s="22"/>
      <c r="J135" s="10"/>
      <c r="K135" s="12">
        <f>COUNTIF(Entries,$E135)</f>
        <v>0</v>
      </c>
      <c r="L135" s="10"/>
      <c r="M135" s="12" t="e">
        <f>IF(ISBLANK(N135),_xlfn.CEILING.PRECISE(H135/VLOOKUP(E135,ParametersB,6,FALSE)),N135)</f>
        <v>#N/A</v>
      </c>
      <c r="N135" s="28"/>
      <c r="O135" s="10"/>
    </row>
    <row r="136" spans="1:15" ht="18.75" hidden="1" x14ac:dyDescent="0.25">
      <c r="A136" s="10"/>
      <c r="B136" s="8"/>
      <c r="C136" s="5"/>
      <c r="D136" s="6"/>
      <c r="E136" s="33" t="s">
        <v>32</v>
      </c>
      <c r="F136" s="50"/>
      <c r="G136" s="7"/>
      <c r="H136" s="24"/>
      <c r="I136" s="23"/>
      <c r="J136" s="11"/>
      <c r="K136" s="44"/>
      <c r="L136" s="11"/>
      <c r="M136" s="23"/>
      <c r="N136" s="27"/>
      <c r="O136" s="11"/>
    </row>
    <row r="137" spans="1:15" ht="18.75" hidden="1" x14ac:dyDescent="0.25">
      <c r="A137" s="16"/>
      <c r="B137" s="8"/>
      <c r="C137" s="3" t="e">
        <f>IF(ISBLANK(A137),D135+IF(E136=Lijsten!#REF!,15/24/60,0),A137)</f>
        <v>#N/A</v>
      </c>
      <c r="D137" s="4" t="e">
        <f>C137+M137*VLOOKUP(E137,ParametersB,2,FALSE)+H137*(VLOOKUP(E137,ParametersB,IF(G137=Lijsten!#REF!,3,4),FALSE)+VLOOKUP(E137,ParametersB,5,FALSE))</f>
        <v>#N/A</v>
      </c>
      <c r="E137" s="17" t="s">
        <v>50</v>
      </c>
      <c r="F137" s="17"/>
      <c r="G137" s="17" t="s">
        <v>47</v>
      </c>
      <c r="H137" s="37">
        <f>K137</f>
        <v>0</v>
      </c>
      <c r="I137" s="22"/>
      <c r="J137" s="10"/>
      <c r="K137" s="12">
        <f>COUNTIF(Entries,$E137)</f>
        <v>0</v>
      </c>
      <c r="L137" s="10"/>
      <c r="M137" s="12" t="e">
        <f>IF(ISBLANK(N137),_xlfn.CEILING.PRECISE(H137/VLOOKUP(E137,ParametersB,6,FALSE)),N137)</f>
        <v>#N/A</v>
      </c>
      <c r="N137" s="28"/>
      <c r="O137" s="10"/>
    </row>
    <row r="138" spans="1:15" ht="18.75" hidden="1" x14ac:dyDescent="0.25">
      <c r="A138" s="10"/>
      <c r="B138" s="8"/>
      <c r="C138" s="5"/>
      <c r="D138" s="6"/>
      <c r="E138" s="33" t="s">
        <v>32</v>
      </c>
      <c r="F138" s="50"/>
      <c r="G138" s="7"/>
      <c r="H138" s="24"/>
      <c r="I138" s="23"/>
      <c r="J138" s="11"/>
      <c r="K138" s="44"/>
      <c r="L138" s="11"/>
      <c r="M138" s="23"/>
      <c r="N138" s="27"/>
      <c r="O138" s="11"/>
    </row>
    <row r="139" spans="1:15" ht="18.75" hidden="1" x14ac:dyDescent="0.25">
      <c r="A139" s="16"/>
      <c r="B139" s="8"/>
      <c r="C139" s="3" t="e">
        <f>IF(ISBLANK(A139),D137+IF(E138=Lijsten!#REF!,15/24/60,0),A139)</f>
        <v>#N/A</v>
      </c>
      <c r="D139" s="4" t="e">
        <f>C139+M139*VLOOKUP(E139,ParametersB,2,FALSE)+H139*(VLOOKUP(E139,ParametersB,IF(G139=Lijsten!#REF!,3,4),FALSE)+VLOOKUP(E139,ParametersB,5,FALSE))</f>
        <v>#N/A</v>
      </c>
      <c r="E139" s="17" t="s">
        <v>50</v>
      </c>
      <c r="F139" s="17"/>
      <c r="G139" s="17" t="s">
        <v>47</v>
      </c>
      <c r="H139" s="37">
        <f>K139</f>
        <v>0</v>
      </c>
      <c r="I139" s="22"/>
      <c r="J139" s="10"/>
      <c r="K139" s="12">
        <f>COUNTIF(Entries,$E139)</f>
        <v>0</v>
      </c>
      <c r="L139" s="10"/>
      <c r="M139" s="12" t="e">
        <f>IF(ISBLANK(N139),_xlfn.CEILING.PRECISE(H139/VLOOKUP(E139,ParametersB,6,FALSE)),N139)</f>
        <v>#N/A</v>
      </c>
      <c r="N139" s="28"/>
      <c r="O139" s="10"/>
    </row>
    <row r="140" spans="1:15" ht="18.75" hidden="1" x14ac:dyDescent="0.25">
      <c r="A140" s="10"/>
      <c r="B140" s="8"/>
      <c r="C140" s="5"/>
      <c r="D140" s="6"/>
      <c r="E140" s="33" t="s">
        <v>32</v>
      </c>
      <c r="F140" s="50"/>
      <c r="G140" s="7"/>
      <c r="H140" s="24"/>
      <c r="I140" s="23"/>
      <c r="J140" s="11"/>
      <c r="K140" s="44"/>
      <c r="L140" s="11"/>
      <c r="M140" s="23"/>
      <c r="N140" s="27"/>
      <c r="O140" s="11"/>
    </row>
    <row r="141" spans="1:15" ht="18.75" hidden="1" x14ac:dyDescent="0.25">
      <c r="A141" s="16"/>
      <c r="B141" s="8"/>
      <c r="C141" s="3" t="e">
        <f>IF(ISBLANK(A141),D139+IF(E140=Lijsten!#REF!,15/24/60,0),A141)</f>
        <v>#N/A</v>
      </c>
      <c r="D141" s="4" t="e">
        <f>C141+M141*VLOOKUP(E141,ParametersB,2,FALSE)+H141*(VLOOKUP(E141,ParametersB,IF(G141=Lijsten!#REF!,3,4),FALSE)+VLOOKUP(E141,ParametersB,5,FALSE))</f>
        <v>#N/A</v>
      </c>
      <c r="E141" s="17" t="s">
        <v>50</v>
      </c>
      <c r="F141" s="17"/>
      <c r="G141" s="17" t="s">
        <v>47</v>
      </c>
      <c r="H141" s="37">
        <f>K141</f>
        <v>0</v>
      </c>
      <c r="I141" s="22"/>
      <c r="J141" s="10"/>
      <c r="K141" s="12">
        <f>COUNTIF(Entries,$E141)</f>
        <v>0</v>
      </c>
      <c r="L141" s="10"/>
      <c r="M141" s="12" t="e">
        <f>IF(ISBLANK(N141),_xlfn.CEILING.PRECISE(H141/VLOOKUP(E141,ParametersB,6,FALSE)),N141)</f>
        <v>#N/A</v>
      </c>
      <c r="N141" s="28"/>
      <c r="O141" s="10"/>
    </row>
    <row r="142" spans="1:15" ht="18.75" hidden="1" x14ac:dyDescent="0.25">
      <c r="A142" s="10"/>
      <c r="B142" s="8"/>
      <c r="C142" s="5"/>
      <c r="D142" s="6"/>
      <c r="E142" s="33" t="s">
        <v>32</v>
      </c>
      <c r="F142" s="50"/>
      <c r="G142" s="7"/>
      <c r="H142" s="24"/>
      <c r="I142" s="23"/>
      <c r="J142" s="11"/>
      <c r="K142" s="44"/>
      <c r="L142" s="11"/>
      <c r="M142" s="23"/>
      <c r="N142" s="27"/>
      <c r="O142" s="11"/>
    </row>
    <row r="143" spans="1:15" ht="18.75" hidden="1" x14ac:dyDescent="0.25">
      <c r="A143" s="16"/>
      <c r="B143" s="8"/>
      <c r="C143" s="3" t="e">
        <f>IF(ISBLANK(A143),D141+IF(E142=Lijsten!#REF!,15/24/60,0),A143)</f>
        <v>#N/A</v>
      </c>
      <c r="D143" s="4" t="e">
        <f>C143+M143*VLOOKUP(E143,ParametersB,2,FALSE)+H143*(VLOOKUP(E143,ParametersB,IF(G143=Lijsten!#REF!,3,4),FALSE)+VLOOKUP(E143,ParametersB,5,FALSE))</f>
        <v>#N/A</v>
      </c>
      <c r="E143" s="17" t="s">
        <v>50</v>
      </c>
      <c r="F143" s="17"/>
      <c r="G143" s="17" t="s">
        <v>47</v>
      </c>
      <c r="H143" s="37">
        <f>K143</f>
        <v>0</v>
      </c>
      <c r="I143" s="22"/>
      <c r="J143" s="10"/>
      <c r="K143" s="12">
        <f>COUNTIF(Entries,$E143)</f>
        <v>0</v>
      </c>
      <c r="L143" s="10"/>
      <c r="M143" s="12" t="e">
        <f>IF(ISBLANK(N143),_xlfn.CEILING.PRECISE(H143/VLOOKUP(E143,ParametersB,6,FALSE)),N143)</f>
        <v>#N/A</v>
      </c>
      <c r="N143" s="28"/>
      <c r="O143" s="10"/>
    </row>
    <row r="144" spans="1:15" ht="18.75" hidden="1" x14ac:dyDescent="0.25">
      <c r="A144" s="10"/>
      <c r="B144" s="8"/>
      <c r="C144" s="5"/>
      <c r="D144" s="6"/>
      <c r="E144" s="33" t="s">
        <v>32</v>
      </c>
      <c r="F144" s="50"/>
      <c r="G144" s="7"/>
      <c r="H144" s="24"/>
      <c r="I144" s="23"/>
      <c r="J144" s="11"/>
      <c r="K144" s="44"/>
      <c r="L144" s="11"/>
      <c r="M144" s="23"/>
      <c r="N144" s="27"/>
      <c r="O144" s="11"/>
    </row>
    <row r="145" spans="1:15" ht="18.75" hidden="1" x14ac:dyDescent="0.25">
      <c r="A145" s="16"/>
      <c r="B145" s="8"/>
      <c r="C145" s="3" t="e">
        <f>IF(ISBLANK(A145),D143+IF(E144=Lijsten!#REF!,15/24/60,0),A145)</f>
        <v>#N/A</v>
      </c>
      <c r="D145" s="4" t="e">
        <f>C145+M145*VLOOKUP(E145,ParametersB,2,FALSE)+H145*(VLOOKUP(E145,ParametersB,IF(G145=Lijsten!#REF!,3,4),FALSE)+VLOOKUP(E145,ParametersB,5,FALSE))</f>
        <v>#N/A</v>
      </c>
      <c r="E145" s="17" t="s">
        <v>50</v>
      </c>
      <c r="F145" s="17"/>
      <c r="G145" s="17" t="s">
        <v>47</v>
      </c>
      <c r="H145" s="37">
        <f>K145</f>
        <v>0</v>
      </c>
      <c r="I145" s="22"/>
      <c r="J145" s="10"/>
      <c r="K145" s="12">
        <f>COUNTIF(Entries,$E145)</f>
        <v>0</v>
      </c>
      <c r="L145" s="10"/>
      <c r="M145" s="12" t="e">
        <f>IF(ISBLANK(N145),_xlfn.CEILING.PRECISE(H145/VLOOKUP(E145,ParametersB,6,FALSE)),N145)</f>
        <v>#N/A</v>
      </c>
      <c r="N145" s="28"/>
      <c r="O145" s="10"/>
    </row>
    <row r="146" spans="1:15" ht="18.75" hidden="1" x14ac:dyDescent="0.25">
      <c r="A146" s="10"/>
      <c r="B146" s="8"/>
      <c r="C146" s="5"/>
      <c r="D146" s="6"/>
      <c r="E146" s="33" t="s">
        <v>32</v>
      </c>
      <c r="F146" s="50"/>
      <c r="G146" s="7"/>
      <c r="H146" s="24"/>
      <c r="I146" s="23"/>
      <c r="J146" s="11"/>
      <c r="K146" s="44"/>
      <c r="L146" s="11"/>
      <c r="M146" s="23"/>
      <c r="N146" s="27"/>
      <c r="O146" s="11"/>
    </row>
    <row r="147" spans="1:15" ht="18.75" hidden="1" x14ac:dyDescent="0.25">
      <c r="A147" s="16"/>
      <c r="B147" s="8"/>
      <c r="C147" s="3" t="e">
        <f>IF(ISBLANK(A147),D145+IF(E146=Lijsten!#REF!,15/24/60,0),A147)</f>
        <v>#N/A</v>
      </c>
      <c r="D147" s="4" t="e">
        <f>C147+M147*VLOOKUP(E147,ParametersB,2,FALSE)+H147*(VLOOKUP(E147,ParametersB,IF(G147=Lijsten!#REF!,3,4),FALSE)+VLOOKUP(E147,ParametersB,5,FALSE))</f>
        <v>#N/A</v>
      </c>
      <c r="E147" s="17" t="s">
        <v>50</v>
      </c>
      <c r="F147" s="17"/>
      <c r="G147" s="17" t="s">
        <v>47</v>
      </c>
      <c r="H147" s="37">
        <f>K147</f>
        <v>0</v>
      </c>
      <c r="I147" s="22"/>
      <c r="J147" s="10"/>
      <c r="K147" s="12">
        <f>COUNTIF(Entries,$E147)</f>
        <v>0</v>
      </c>
      <c r="L147" s="10"/>
      <c r="M147" s="12" t="e">
        <f>IF(ISBLANK(N147),_xlfn.CEILING.PRECISE(H147/VLOOKUP(E147,ParametersB,6,FALSE)),N147)</f>
        <v>#N/A</v>
      </c>
      <c r="N147" s="28"/>
      <c r="O147" s="10"/>
    </row>
    <row r="148" spans="1:15" ht="18.75" hidden="1" x14ac:dyDescent="0.25">
      <c r="A148" s="10"/>
      <c r="B148" s="8"/>
      <c r="C148" s="5"/>
      <c r="D148" s="6"/>
      <c r="E148" s="33" t="s">
        <v>32</v>
      </c>
      <c r="F148" s="50"/>
      <c r="G148" s="7"/>
      <c r="H148" s="24"/>
      <c r="I148" s="23"/>
      <c r="J148" s="11"/>
      <c r="K148" s="44"/>
      <c r="L148" s="11"/>
      <c r="M148" s="23"/>
      <c r="N148" s="27"/>
      <c r="O148" s="11"/>
    </row>
    <row r="149" spans="1:15" ht="18.75" hidden="1" x14ac:dyDescent="0.25">
      <c r="A149" s="16"/>
      <c r="B149" s="8"/>
      <c r="C149" s="3" t="e">
        <f>IF(ISBLANK(A149),D147+IF(E148=Lijsten!#REF!,15/24/60,0),A149)</f>
        <v>#N/A</v>
      </c>
      <c r="D149" s="4" t="e">
        <f>C149+M149*VLOOKUP(E149,ParametersB,2,FALSE)+H149*(VLOOKUP(E149,ParametersB,IF(G149=Lijsten!#REF!,3,4),FALSE)+VLOOKUP(E149,ParametersB,5,FALSE))</f>
        <v>#N/A</v>
      </c>
      <c r="E149" s="17" t="s">
        <v>50</v>
      </c>
      <c r="F149" s="17"/>
      <c r="G149" s="17" t="s">
        <v>47</v>
      </c>
      <c r="H149" s="37">
        <f>K149</f>
        <v>0</v>
      </c>
      <c r="I149" s="22"/>
      <c r="J149" s="10"/>
      <c r="K149" s="12">
        <f>COUNTIF(Entries,$E149)</f>
        <v>0</v>
      </c>
      <c r="L149" s="10"/>
      <c r="M149" s="12" t="e">
        <f>IF(ISBLANK(N149),_xlfn.CEILING.PRECISE(H149/VLOOKUP(E149,ParametersB,6,FALSE)),N149)</f>
        <v>#N/A</v>
      </c>
      <c r="N149" s="28"/>
      <c r="O149" s="10"/>
    </row>
    <row r="150" spans="1:15" ht="18.75" hidden="1" x14ac:dyDescent="0.25">
      <c r="A150" s="10"/>
      <c r="B150" s="8"/>
      <c r="C150" s="5"/>
      <c r="D150" s="6"/>
      <c r="E150" s="33" t="s">
        <v>32</v>
      </c>
      <c r="F150" s="50"/>
      <c r="G150" s="7"/>
      <c r="H150" s="24"/>
      <c r="I150" s="23"/>
      <c r="J150" s="11"/>
      <c r="K150" s="44"/>
      <c r="L150" s="11"/>
      <c r="M150" s="23"/>
      <c r="N150" s="27"/>
      <c r="O150" s="11"/>
    </row>
    <row r="151" spans="1:15" ht="18.75" hidden="1" x14ac:dyDescent="0.25">
      <c r="A151" s="16"/>
      <c r="B151" s="8"/>
      <c r="C151" s="3" t="e">
        <f>IF(ISBLANK(A151),D149+IF(E150=Lijsten!#REF!,15/24/60,0),A151)</f>
        <v>#N/A</v>
      </c>
      <c r="D151" s="4" t="e">
        <f>C151+M151*VLOOKUP(E151,ParametersB,2,FALSE)+H151*(VLOOKUP(E151,ParametersB,IF(G151=Lijsten!#REF!,3,4),FALSE)+VLOOKUP(E151,ParametersB,5,FALSE))</f>
        <v>#N/A</v>
      </c>
      <c r="E151" s="17" t="s">
        <v>50</v>
      </c>
      <c r="F151" s="17"/>
      <c r="G151" s="17" t="s">
        <v>47</v>
      </c>
      <c r="H151" s="37">
        <f>K151</f>
        <v>0</v>
      </c>
      <c r="I151" s="22"/>
      <c r="J151" s="10"/>
      <c r="K151" s="12">
        <f>COUNTIF(Entries,$E151)</f>
        <v>0</v>
      </c>
      <c r="L151" s="10"/>
      <c r="M151" s="12" t="e">
        <f>IF(ISBLANK(N151),_xlfn.CEILING.PRECISE(H151/VLOOKUP(E151,ParametersB,6,FALSE)),N151)</f>
        <v>#N/A</v>
      </c>
      <c r="N151" s="28"/>
      <c r="O151" s="10"/>
    </row>
    <row r="152" spans="1:15" ht="18.75" hidden="1" x14ac:dyDescent="0.25">
      <c r="A152" s="10"/>
      <c r="B152" s="8"/>
      <c r="C152" s="5"/>
      <c r="D152" s="6"/>
      <c r="E152" s="33" t="s">
        <v>32</v>
      </c>
      <c r="F152" s="50"/>
      <c r="G152" s="7"/>
      <c r="H152" s="24"/>
      <c r="I152" s="23"/>
      <c r="J152" s="11"/>
      <c r="K152" s="44"/>
      <c r="L152" s="11"/>
      <c r="M152" s="23"/>
      <c r="N152" s="27"/>
      <c r="O152" s="11"/>
    </row>
    <row r="153" spans="1:15" ht="18.75" hidden="1" x14ac:dyDescent="0.25">
      <c r="A153" s="16"/>
      <c r="B153" s="8"/>
      <c r="C153" s="3" t="e">
        <f>IF(ISBLANK(A153),D151+IF(E152=Lijsten!#REF!,15/24/60,0),A153)</f>
        <v>#N/A</v>
      </c>
      <c r="D153" s="4" t="e">
        <f>C153+M153*VLOOKUP(E153,ParametersB,2,FALSE)+H153*(VLOOKUP(E153,ParametersB,IF(G153=Lijsten!#REF!,3,4),FALSE)+VLOOKUP(E153,ParametersB,5,FALSE))</f>
        <v>#N/A</v>
      </c>
      <c r="E153" s="17" t="s">
        <v>50</v>
      </c>
      <c r="F153" s="17"/>
      <c r="G153" s="17" t="s">
        <v>47</v>
      </c>
      <c r="H153" s="37">
        <f>K153</f>
        <v>0</v>
      </c>
      <c r="I153" s="22"/>
      <c r="J153" s="10"/>
      <c r="K153" s="12">
        <f>COUNTIF(Entries,$E153)</f>
        <v>0</v>
      </c>
      <c r="L153" s="10"/>
      <c r="M153" s="12" t="e">
        <f>IF(ISBLANK(N153),_xlfn.CEILING.PRECISE(H153/VLOOKUP(E153,ParametersB,6,FALSE)),N153)</f>
        <v>#N/A</v>
      </c>
      <c r="N153" s="28"/>
      <c r="O153" s="10"/>
    </row>
    <row r="154" spans="1:15" ht="18.75" hidden="1" x14ac:dyDescent="0.25">
      <c r="A154" s="10"/>
      <c r="B154" s="8"/>
      <c r="C154" s="5"/>
      <c r="D154" s="6"/>
      <c r="E154" s="33" t="s">
        <v>32</v>
      </c>
      <c r="F154" s="50"/>
      <c r="G154" s="7"/>
      <c r="H154" s="24"/>
      <c r="I154" s="23"/>
      <c r="J154" s="11"/>
      <c r="K154" s="44"/>
      <c r="L154" s="11"/>
      <c r="M154" s="23"/>
      <c r="N154" s="27"/>
      <c r="O154" s="11"/>
    </row>
    <row r="155" spans="1:15" ht="18.75" hidden="1" x14ac:dyDescent="0.25">
      <c r="A155" s="16"/>
      <c r="B155" s="8"/>
      <c r="C155" s="3" t="e">
        <f>IF(ISBLANK(A155),D153+IF(E154=Lijsten!#REF!,15/24/60,0),A155)</f>
        <v>#N/A</v>
      </c>
      <c r="D155" s="4" t="e">
        <f>C155+M155*VLOOKUP(E155,ParametersB,2,FALSE)+H155*(VLOOKUP(E155,ParametersB,IF(G155=Lijsten!#REF!,3,4),FALSE)+VLOOKUP(E155,ParametersB,5,FALSE))</f>
        <v>#N/A</v>
      </c>
      <c r="E155" s="17" t="s">
        <v>50</v>
      </c>
      <c r="F155" s="17"/>
      <c r="G155" s="17" t="s">
        <v>47</v>
      </c>
      <c r="H155" s="37">
        <f>K155</f>
        <v>0</v>
      </c>
      <c r="I155" s="22"/>
      <c r="J155" s="10"/>
      <c r="K155" s="12">
        <f>COUNTIF(Entries,$E155)</f>
        <v>0</v>
      </c>
      <c r="L155" s="10"/>
      <c r="M155" s="12" t="e">
        <f>IF(ISBLANK(N155),_xlfn.CEILING.PRECISE(H155/VLOOKUP(E155,ParametersB,6,FALSE)),N155)</f>
        <v>#N/A</v>
      </c>
      <c r="N155" s="28"/>
      <c r="O155" s="10"/>
    </row>
    <row r="156" spans="1:15" ht="18.75" hidden="1" x14ac:dyDescent="0.25">
      <c r="A156" s="10"/>
      <c r="B156" s="8"/>
      <c r="C156" s="5"/>
      <c r="D156" s="6"/>
      <c r="E156" s="33" t="s">
        <v>32</v>
      </c>
      <c r="F156" s="50"/>
      <c r="G156" s="7"/>
      <c r="H156" s="24"/>
      <c r="I156" s="23"/>
      <c r="J156" s="11"/>
      <c r="K156" s="44"/>
      <c r="L156" s="11"/>
      <c r="M156" s="23"/>
      <c r="N156" s="27"/>
      <c r="O156" s="11"/>
    </row>
    <row r="157" spans="1:15" ht="18.75" hidden="1" x14ac:dyDescent="0.25">
      <c r="A157" s="16"/>
      <c r="B157" s="8"/>
      <c r="C157" s="3" t="e">
        <f>IF(ISBLANK(A157),D155+IF(E156=Lijsten!#REF!,15/24/60,0),A157)</f>
        <v>#N/A</v>
      </c>
      <c r="D157" s="4" t="e">
        <f>C157+M157*VLOOKUP(E157,ParametersB,2,FALSE)+H157*(VLOOKUP(E157,ParametersB,IF(G157=Lijsten!#REF!,3,4),FALSE)+VLOOKUP(E157,ParametersB,5,FALSE))</f>
        <v>#N/A</v>
      </c>
      <c r="E157" s="17" t="s">
        <v>50</v>
      </c>
      <c r="F157" s="17"/>
      <c r="G157" s="17" t="s">
        <v>47</v>
      </c>
      <c r="H157" s="37">
        <f>K157</f>
        <v>0</v>
      </c>
      <c r="I157" s="22"/>
      <c r="J157" s="10"/>
      <c r="K157" s="12">
        <f>COUNTIF(Entries,$E157)</f>
        <v>0</v>
      </c>
      <c r="L157" s="10"/>
      <c r="M157" s="12" t="e">
        <f>IF(ISBLANK(N157),_xlfn.CEILING.PRECISE(H157/VLOOKUP(E157,ParametersB,6,FALSE)),N157)</f>
        <v>#N/A</v>
      </c>
      <c r="N157" s="28"/>
      <c r="O157" s="10"/>
    </row>
    <row r="158" spans="1:15" ht="18.75" hidden="1" x14ac:dyDescent="0.25">
      <c r="A158" s="10"/>
      <c r="B158" s="8"/>
      <c r="C158" s="5"/>
      <c r="D158" s="6"/>
      <c r="E158" s="33" t="s">
        <v>32</v>
      </c>
      <c r="F158" s="50"/>
      <c r="G158" s="7"/>
      <c r="H158" s="24"/>
      <c r="I158" s="23"/>
      <c r="J158" s="11"/>
      <c r="K158" s="44"/>
      <c r="L158" s="11"/>
      <c r="M158" s="23"/>
      <c r="N158" s="27"/>
      <c r="O158" s="11"/>
    </row>
  </sheetData>
  <mergeCells count="4">
    <mergeCell ref="C1:I1"/>
    <mergeCell ref="G2:I2"/>
    <mergeCell ref="C3:I3"/>
    <mergeCell ref="C4:I4"/>
  </mergeCells>
  <conditionalFormatting sqref="H7:H158">
    <cfRule type="expression" dxfId="2" priority="2">
      <formula>$H7&lt;&gt;$K7</formula>
    </cfRule>
  </conditionalFormatting>
  <dataValidations count="3">
    <dataValidation type="list" allowBlank="1" showInputMessage="1" showErrorMessage="1" sqref="E7 E9 E11 E13 E15 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xr:uid="{00000000-0002-0000-0200-000000000000}">
      <formula1>Categorieen</formula1>
    </dataValidation>
    <dataValidation type="list" allowBlank="1" showInputMessage="1" showErrorMessage="1" sqref="E8 E10 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xr:uid="{00000000-0002-0000-0200-000001000000}">
      <formula1>Resurfacingornot</formula1>
    </dataValidation>
    <dataValidation type="list" allowBlank="1" showInputMessage="1" showErrorMessage="1" sqref="G7 G9 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xr:uid="{00000000-0002-0000-0200-000002000000}">
      <formula1>Program</formula1>
    </dataValidation>
  </dataValidations>
  <pageMargins left="0.7" right="0.7" top="0.75" bottom="0.75" header="0.3" footer="0.3"/>
  <pageSetup paperSize="9" scale="87"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44" id="{DB4050E2-1C33-4B3E-B840-2EF317F241F0}">
            <xm:f>$G7=Lijsten!#REF!</xm:f>
            <x14:dxf>
              <font>
                <color rgb="FF0070C0"/>
              </font>
            </x14:dxf>
          </x14:cfRule>
          <xm:sqref>C7:I158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58"/>
  <sheetViews>
    <sheetView topLeftCell="A7" workbookViewId="0">
      <selection activeCell="E30" sqref="E30"/>
    </sheetView>
  </sheetViews>
  <sheetFormatPr defaultColWidth="8.85546875" defaultRowHeight="15" x14ac:dyDescent="0.25"/>
  <cols>
    <col min="1" max="1" width="17.140625" bestFit="1" customWidth="1"/>
    <col min="3" max="4" width="8.7109375" customWidth="1"/>
    <col min="5" max="5" width="24.7109375" customWidth="1"/>
    <col min="6" max="6" width="8.7109375" customWidth="1"/>
    <col min="7" max="7" width="17.7109375" bestFit="1" customWidth="1"/>
    <col min="8" max="8" width="11.7109375" customWidth="1"/>
    <col min="9" max="9" width="19.42578125" bestFit="1" customWidth="1"/>
    <col min="11" max="11" width="9.140625" style="34"/>
    <col min="13" max="13" width="13.42578125" bestFit="1" customWidth="1"/>
    <col min="14" max="14" width="10" bestFit="1" customWidth="1"/>
  </cols>
  <sheetData>
    <row r="1" spans="1:15" ht="28.5" x14ac:dyDescent="0.45">
      <c r="A1" s="49" t="s">
        <v>49</v>
      </c>
      <c r="B1" s="62"/>
      <c r="C1" s="84" t="s">
        <v>42</v>
      </c>
      <c r="D1" s="84"/>
      <c r="E1" s="84"/>
      <c r="F1" s="84"/>
      <c r="G1" s="84"/>
      <c r="H1" s="84"/>
      <c r="I1" s="84"/>
    </row>
    <row r="2" spans="1:15" ht="21" x14ac:dyDescent="0.25">
      <c r="A2" s="25">
        <f>SUM(H6:H155)</f>
        <v>143</v>
      </c>
      <c r="B2" s="8"/>
      <c r="C2" s="30" t="e">
        <f>Entries!#REF!</f>
        <v>#REF!</v>
      </c>
      <c r="D2" s="30"/>
      <c r="E2" s="30"/>
      <c r="F2" s="30"/>
      <c r="G2" s="85"/>
      <c r="H2" s="85"/>
      <c r="I2" s="85"/>
    </row>
    <row r="3" spans="1:15" ht="21" x14ac:dyDescent="0.25">
      <c r="A3" s="36" t="str">
        <f>CONCATENATE("Short : ",TEXT(SUMIF($G$7:$G$155,Lijsten!#REF!,$H$7:$H$155),"0"))</f>
        <v>Short : 0</v>
      </c>
      <c r="B3" s="8"/>
      <c r="C3" s="86" t="str">
        <f ca="1">CONCATENATE("Last updated :  ",TEXT(NOW(),"dd-mm-jjjj,  uu:mm"))</f>
        <v>Last updated :  09-09-2023,  19:39</v>
      </c>
      <c r="D3" s="86"/>
      <c r="E3" s="86"/>
      <c r="F3" s="86"/>
      <c r="G3" s="86"/>
      <c r="H3" s="86"/>
      <c r="I3" s="86"/>
      <c r="J3" s="13"/>
      <c r="K3" s="9"/>
      <c r="L3" s="13"/>
      <c r="M3" s="9"/>
      <c r="N3" s="9"/>
      <c r="O3" s="13"/>
    </row>
    <row r="4" spans="1:15" ht="21" x14ac:dyDescent="0.25">
      <c r="A4" s="36" t="str">
        <f>CONCATENATE("Free : ",TEXT(SUMIF($G$7:$G$155,Lijsten!#REF!,$H$7:$H$155),"0"))</f>
        <v>Free : 0</v>
      </c>
      <c r="B4" s="8"/>
      <c r="C4" s="87" t="s">
        <v>43</v>
      </c>
      <c r="D4" s="87"/>
      <c r="E4" s="87"/>
      <c r="F4" s="87"/>
      <c r="G4" s="87"/>
      <c r="H4" s="87"/>
      <c r="I4" s="87"/>
      <c r="J4" s="13"/>
      <c r="K4" s="9"/>
      <c r="L4" s="13"/>
      <c r="M4" s="9"/>
      <c r="N4" s="9"/>
      <c r="O4" s="13"/>
    </row>
    <row r="5" spans="1:15" ht="18.75" x14ac:dyDescent="0.25">
      <c r="A5" s="15" t="s">
        <v>33</v>
      </c>
      <c r="B5" s="8"/>
      <c r="C5" s="18" t="s">
        <v>24</v>
      </c>
      <c r="D5" s="19" t="s">
        <v>25</v>
      </c>
      <c r="E5" s="19" t="s">
        <v>41</v>
      </c>
      <c r="F5" s="19"/>
      <c r="G5" s="19" t="s">
        <v>51</v>
      </c>
      <c r="H5" s="19" t="s">
        <v>29</v>
      </c>
      <c r="I5" s="20" t="s">
        <v>40</v>
      </c>
      <c r="J5" s="14"/>
      <c r="K5" s="43" t="s">
        <v>30</v>
      </c>
      <c r="L5" s="14"/>
      <c r="M5" s="20" t="s">
        <v>45</v>
      </c>
      <c r="N5" s="29" t="s">
        <v>46</v>
      </c>
      <c r="O5" s="14"/>
    </row>
    <row r="6" spans="1:15" ht="3.95" customHeight="1" x14ac:dyDescent="0.25">
      <c r="C6" s="5"/>
      <c r="D6" s="6"/>
      <c r="E6" s="7"/>
      <c r="F6" s="26"/>
      <c r="G6" s="26"/>
      <c r="H6" s="13"/>
      <c r="I6" s="21"/>
      <c r="K6" s="9"/>
      <c r="M6" s="21"/>
    </row>
    <row r="7" spans="1:15" ht="18.75" x14ac:dyDescent="0.25">
      <c r="A7" s="16">
        <v>0.54166666666666663</v>
      </c>
      <c r="B7" s="8"/>
      <c r="C7" s="3">
        <f>IF(ISBLANK(A7),D5+IF(E6=Lijsten!#REF!,15/24/60,0),A7)</f>
        <v>0.54166666666666663</v>
      </c>
      <c r="D7" s="4" t="e">
        <f>C7+M7*VLOOKUP(E7,ParametersB,2,FALSE)+H7*(VLOOKUP(E7,ParametersB,IF(G7=Lijsten!#REF!,3,4),FALSE)+VLOOKUP(E7,ParametersB,5,FALSE))</f>
        <v>#N/A</v>
      </c>
      <c r="E7" s="17" t="s">
        <v>76</v>
      </c>
      <c r="F7" s="17"/>
      <c r="G7" s="17" t="s">
        <v>48</v>
      </c>
      <c r="H7" s="37">
        <f>K7</f>
        <v>2</v>
      </c>
      <c r="I7" s="22"/>
      <c r="J7" s="10"/>
      <c r="K7" s="67">
        <v>2</v>
      </c>
      <c r="L7" s="10"/>
      <c r="M7" s="12" t="e">
        <f>IF(ISBLANK(N7),_xlfn.CEILING.PRECISE(H7/VLOOKUP(E7,ParametersB,6,FALSE)),N7)</f>
        <v>#N/A</v>
      </c>
      <c r="N7" s="28"/>
      <c r="O7" s="10"/>
    </row>
    <row r="8" spans="1:15" ht="6" customHeight="1" x14ac:dyDescent="0.25">
      <c r="A8" s="10"/>
      <c r="B8" s="8"/>
      <c r="C8" s="5"/>
      <c r="D8" s="6"/>
      <c r="E8" s="33" t="s">
        <v>32</v>
      </c>
      <c r="F8" s="50"/>
      <c r="G8" s="7"/>
      <c r="H8" s="24"/>
      <c r="I8" s="23"/>
      <c r="J8" s="11"/>
      <c r="K8" s="44"/>
      <c r="L8" s="11"/>
      <c r="M8" s="23"/>
      <c r="N8" s="27"/>
      <c r="O8" s="11"/>
    </row>
    <row r="9" spans="1:15" ht="18.75" x14ac:dyDescent="0.25">
      <c r="A9" s="16"/>
      <c r="B9" s="8"/>
      <c r="C9" s="3" t="e">
        <f>IF(ISBLANK(A9),D7+IF(E8=Lijsten!#REF!,15/24/60,0),A9)</f>
        <v>#N/A</v>
      </c>
      <c r="D9" s="4" t="e">
        <f>C9+M9*VLOOKUP(E9,ParametersB,2,FALSE)+H9*(VLOOKUP(E9,ParametersB,IF(G9=Lijsten!#REF!,3,4),FALSE)+VLOOKUP(E9,ParametersB,5,FALSE))</f>
        <v>#N/A</v>
      </c>
      <c r="E9" s="17" t="s">
        <v>63</v>
      </c>
      <c r="F9" s="17"/>
      <c r="G9" s="17" t="s">
        <v>48</v>
      </c>
      <c r="H9" s="37">
        <f>K9</f>
        <v>23</v>
      </c>
      <c r="I9" s="22"/>
      <c r="J9" s="10"/>
      <c r="K9" s="67">
        <v>23</v>
      </c>
      <c r="L9" s="10"/>
      <c r="M9" s="12" t="e">
        <f>IF(ISBLANK(N9),_xlfn.CEILING.PRECISE(H9/VLOOKUP(E9,ParametersB,6,FALSE)),N9)</f>
        <v>#N/A</v>
      </c>
      <c r="N9" s="28"/>
      <c r="O9" s="10"/>
    </row>
    <row r="10" spans="1:15" ht="18.75" x14ac:dyDescent="0.25">
      <c r="A10" s="10"/>
      <c r="B10" s="8"/>
      <c r="C10" s="5"/>
      <c r="D10" s="6"/>
      <c r="E10" s="33" t="s">
        <v>31</v>
      </c>
      <c r="F10" s="50"/>
      <c r="G10" s="7"/>
      <c r="H10" s="24"/>
      <c r="I10" s="23"/>
      <c r="J10" s="11"/>
      <c r="K10" s="44"/>
      <c r="L10" s="11"/>
      <c r="M10" s="23"/>
      <c r="N10" s="27"/>
      <c r="O10" s="11"/>
    </row>
    <row r="11" spans="1:15" ht="18.75" hidden="1" x14ac:dyDescent="0.25">
      <c r="A11" s="16"/>
      <c r="B11" s="8"/>
      <c r="C11" s="3" t="e">
        <f>IF(ISBLANK(A11),D9+IF(E10=Lijsten!#REF!,15/24/60,0),A11)</f>
        <v>#N/A</v>
      </c>
      <c r="D11" s="4" t="e">
        <f>C11+M11*VLOOKUP(E11,ParametersB,2,FALSE)+H11*(VLOOKUP(E11,ParametersB,IF(G11=Lijsten!#REF!,3,4),FALSE)+VLOOKUP(E11,ParametersB,5,FALSE))</f>
        <v>#N/A</v>
      </c>
      <c r="E11" s="17" t="s">
        <v>71</v>
      </c>
      <c r="F11" s="17"/>
      <c r="G11" s="17" t="s">
        <v>48</v>
      </c>
      <c r="H11" s="37">
        <f>K11</f>
        <v>0</v>
      </c>
      <c r="I11" s="22"/>
      <c r="J11" s="10"/>
      <c r="K11" s="12">
        <f>COUNTIF(Entries,$E11)</f>
        <v>0</v>
      </c>
      <c r="L11" s="10"/>
      <c r="M11" s="12" t="e">
        <f>IF(ISBLANK(N11),_xlfn.CEILING.PRECISE(H11/VLOOKUP(E11,ParametersB,6,FALSE)),N11)</f>
        <v>#N/A</v>
      </c>
      <c r="N11" s="28"/>
      <c r="O11" s="10"/>
    </row>
    <row r="12" spans="1:15" ht="18.75" x14ac:dyDescent="0.25">
      <c r="A12" s="10"/>
      <c r="B12" s="8"/>
      <c r="C12" s="5"/>
      <c r="D12" s="6"/>
      <c r="E12" s="33" t="s">
        <v>31</v>
      </c>
      <c r="F12" s="50"/>
      <c r="G12" s="7"/>
      <c r="H12" s="24"/>
      <c r="I12" s="23"/>
      <c r="J12" s="11"/>
      <c r="K12" s="44"/>
      <c r="L12" s="11"/>
      <c r="M12" s="23"/>
      <c r="N12" s="27"/>
      <c r="O12" s="11"/>
    </row>
    <row r="13" spans="1:15" ht="18.75" x14ac:dyDescent="0.25">
      <c r="A13" s="16"/>
      <c r="B13" s="8"/>
      <c r="C13" s="3" t="e">
        <f>IF(ISBLANK(A13),D11+IF(E12=Lijsten!#REF!,15/24/60,0),A13)</f>
        <v>#N/A</v>
      </c>
      <c r="D13" s="4" t="e">
        <f>C13+M13*VLOOKUP(E13,ParametersB,2,FALSE)+H13*(VLOOKUP(E13,ParametersB,IF(G13=Lijsten!#REF!,3,4),FALSE)+VLOOKUP(E13,ParametersB,5,FALSE))</f>
        <v>#N/A</v>
      </c>
      <c r="E13" s="17" t="s">
        <v>61</v>
      </c>
      <c r="F13" s="17"/>
      <c r="G13" s="17" t="s">
        <v>48</v>
      </c>
      <c r="H13" s="37">
        <f>K13</f>
        <v>18</v>
      </c>
      <c r="I13" s="22"/>
      <c r="J13" s="10"/>
      <c r="K13" s="67">
        <v>18</v>
      </c>
      <c r="L13" s="10"/>
      <c r="M13" s="12" t="e">
        <f>IF(ISBLANK(N13),_xlfn.CEILING.PRECISE(H13/VLOOKUP(E13,ParametersB,6,FALSE)),N13)</f>
        <v>#N/A</v>
      </c>
      <c r="N13" s="28"/>
      <c r="O13" s="10"/>
    </row>
    <row r="14" spans="1:15" ht="18.75" x14ac:dyDescent="0.25">
      <c r="A14" s="10"/>
      <c r="B14" s="8"/>
      <c r="C14" s="5"/>
      <c r="D14" s="6"/>
      <c r="E14" s="33" t="s">
        <v>31</v>
      </c>
      <c r="F14" s="50"/>
      <c r="G14" s="7"/>
      <c r="H14" s="24"/>
      <c r="I14" s="23"/>
      <c r="J14" s="11"/>
      <c r="K14" s="44"/>
      <c r="L14" s="11"/>
      <c r="M14" s="23"/>
      <c r="N14" s="27"/>
      <c r="O14" s="11"/>
    </row>
    <row r="15" spans="1:15" ht="18.75" hidden="1" x14ac:dyDescent="0.25">
      <c r="A15" s="16"/>
      <c r="B15" s="8"/>
      <c r="C15" s="3" t="e">
        <f>IF(ISBLANK(A15),D13+IF(E14=Lijsten!#REF!,15/24/60,0),A15)</f>
        <v>#N/A</v>
      </c>
      <c r="D15" s="4" t="e">
        <f>C15+M15*VLOOKUP(E15,ParametersB,2,FALSE)+H15*(VLOOKUP(E15,ParametersB,IF(G15=Lijsten!#REF!,3,4),FALSE)+VLOOKUP(E15,ParametersB,5,FALSE))</f>
        <v>#N/A</v>
      </c>
      <c r="E15" s="17" t="s">
        <v>77</v>
      </c>
      <c r="F15" s="17"/>
      <c r="G15" s="17" t="s">
        <v>48</v>
      </c>
      <c r="H15" s="37">
        <f>K15</f>
        <v>0</v>
      </c>
      <c r="I15" s="22"/>
      <c r="J15" s="10"/>
      <c r="K15" s="12">
        <f>COUNTIF(Entries,$E15)</f>
        <v>0</v>
      </c>
      <c r="L15" s="10"/>
      <c r="M15" s="12" t="e">
        <f>IF(ISBLANK(N15),_xlfn.CEILING.PRECISE(H15/VLOOKUP(E15,ParametersB,6,FALSE)),N15)</f>
        <v>#N/A</v>
      </c>
      <c r="N15" s="28"/>
      <c r="O15" s="10"/>
    </row>
    <row r="16" spans="1:15" ht="18.75" hidden="1" x14ac:dyDescent="0.25">
      <c r="A16" s="10"/>
      <c r="B16" s="8"/>
      <c r="C16" s="5"/>
      <c r="D16" s="6"/>
      <c r="E16" s="33" t="s">
        <v>32</v>
      </c>
      <c r="F16" s="50"/>
      <c r="G16" s="7"/>
      <c r="H16" s="24"/>
      <c r="I16" s="23"/>
      <c r="J16" s="11"/>
      <c r="K16" s="44"/>
      <c r="L16" s="11"/>
      <c r="M16" s="23"/>
      <c r="N16" s="27"/>
      <c r="O16" s="11"/>
    </row>
    <row r="17" spans="1:15" ht="18.75" x14ac:dyDescent="0.25">
      <c r="A17" s="16"/>
      <c r="B17" s="8"/>
      <c r="C17" s="3" t="e">
        <f>IF(ISBLANK(A17),D15+IF(E16=Lijsten!#REF!,15/24/60,0),A17)</f>
        <v>#N/A</v>
      </c>
      <c r="D17" s="4" t="e">
        <f>C17+M17*VLOOKUP(E17,ParametersB,2,FALSE)+H17*(VLOOKUP(E17,ParametersB,IF(G17=Lijsten!#REF!,3,4),FALSE)+VLOOKUP(E17,ParametersB,5,FALSE))</f>
        <v>#N/A</v>
      </c>
      <c r="E17" s="17" t="s">
        <v>74</v>
      </c>
      <c r="F17" s="17"/>
      <c r="G17" s="17" t="s">
        <v>48</v>
      </c>
      <c r="H17" s="37">
        <f>K17</f>
        <v>0</v>
      </c>
      <c r="I17" s="22"/>
      <c r="J17" s="10"/>
      <c r="K17" s="12">
        <f>COUNTIF(Entries,$E17)</f>
        <v>0</v>
      </c>
      <c r="L17" s="10"/>
      <c r="M17" s="12" t="e">
        <f>IF(ISBLANK(N17),_xlfn.CEILING.PRECISE(H17/VLOOKUP(E17,ParametersB,6,FALSE)),N17)</f>
        <v>#N/A</v>
      </c>
      <c r="N17" s="28"/>
      <c r="O17" s="10"/>
    </row>
    <row r="18" spans="1:15" ht="18.75" x14ac:dyDescent="0.25">
      <c r="A18" s="10"/>
      <c r="B18" s="8"/>
      <c r="C18" s="5"/>
      <c r="D18" s="6"/>
      <c r="E18" s="33" t="s">
        <v>32</v>
      </c>
      <c r="F18" s="50"/>
      <c r="G18" s="7"/>
      <c r="H18" s="24"/>
      <c r="I18" s="23"/>
      <c r="J18" s="11"/>
      <c r="K18" s="44"/>
      <c r="L18" s="11"/>
      <c r="M18" s="23"/>
      <c r="N18" s="27"/>
      <c r="O18" s="11"/>
    </row>
    <row r="19" spans="1:15" ht="18.75" x14ac:dyDescent="0.25">
      <c r="A19" s="16">
        <v>0.35416666666666669</v>
      </c>
      <c r="B19" s="8"/>
      <c r="C19" s="3">
        <f>IF(ISBLANK(A19),D17+IF(E18=Lijsten!#REF!,15/24/60,0),A19)</f>
        <v>0.35416666666666669</v>
      </c>
      <c r="D19" s="4" t="e">
        <f>C19+M19*VLOOKUP(E19,ParametersB,2,FALSE)+H19*(VLOOKUP(E19,ParametersB,IF(G19=Lijsten!#REF!,3,4),FALSE)+VLOOKUP(E19,ParametersB,5,FALSE))</f>
        <v>#N/A</v>
      </c>
      <c r="E19" s="17" t="s">
        <v>70</v>
      </c>
      <c r="F19" s="17"/>
      <c r="G19" s="17" t="s">
        <v>47</v>
      </c>
      <c r="H19" s="37">
        <f>K19</f>
        <v>3</v>
      </c>
      <c r="I19" s="22"/>
      <c r="J19" s="10"/>
      <c r="K19" s="67">
        <v>3</v>
      </c>
      <c r="L19" s="10"/>
      <c r="M19" s="12" t="e">
        <f>IF(ISBLANK(N19),_xlfn.CEILING.PRECISE(H19/VLOOKUP(E19,ParametersB,6,FALSE)),N19)</f>
        <v>#N/A</v>
      </c>
      <c r="N19" s="28"/>
      <c r="O19" s="10"/>
    </row>
    <row r="20" spans="1:15" ht="6" customHeight="1" x14ac:dyDescent="0.25">
      <c r="A20" s="10"/>
      <c r="B20" s="8"/>
      <c r="C20" s="5"/>
      <c r="D20" s="6"/>
      <c r="E20" s="33" t="s">
        <v>32</v>
      </c>
      <c r="F20" s="50"/>
      <c r="G20" s="7"/>
      <c r="H20" s="24"/>
      <c r="I20" s="23"/>
      <c r="J20" s="11"/>
      <c r="K20" s="44"/>
      <c r="L20" s="11"/>
      <c r="M20" s="23"/>
      <c r="N20" s="27"/>
      <c r="O20" s="11"/>
    </row>
    <row r="21" spans="1:15" ht="18.75" x14ac:dyDescent="0.25">
      <c r="A21" s="16"/>
      <c r="B21" s="8"/>
      <c r="C21" s="3" t="e">
        <f>IF(ISBLANK(A21),D19+IF(E20=Lijsten!#REF!,15/24/60,0),A21)</f>
        <v>#N/A</v>
      </c>
      <c r="D21" s="4" t="e">
        <f>C21+M21*VLOOKUP(E21,ParametersB,2,FALSE)+H21*(VLOOKUP(E21,ParametersB,IF(G21=Lijsten!#REF!,3,4),FALSE)+VLOOKUP(E21,ParametersB,5,FALSE))</f>
        <v>#N/A</v>
      </c>
      <c r="E21" s="17" t="s">
        <v>59</v>
      </c>
      <c r="F21" s="17"/>
      <c r="G21" s="17" t="s">
        <v>47</v>
      </c>
      <c r="H21" s="37">
        <f>K21</f>
        <v>36</v>
      </c>
      <c r="I21" s="22"/>
      <c r="J21" s="10"/>
      <c r="K21" s="67">
        <v>36</v>
      </c>
      <c r="L21" s="10"/>
      <c r="M21" s="12" t="e">
        <f>IF(ISBLANK(N21),_xlfn.CEILING.PRECISE(H21/VLOOKUP(E21,ParametersB,6,FALSE)),N21)</f>
        <v>#N/A</v>
      </c>
      <c r="N21" s="28"/>
      <c r="O21" s="10"/>
    </row>
    <row r="22" spans="1:15" ht="18.75" x14ac:dyDescent="0.25">
      <c r="A22" s="10"/>
      <c r="B22" s="8"/>
      <c r="C22" s="5"/>
      <c r="D22" s="6"/>
      <c r="E22" s="33" t="s">
        <v>31</v>
      </c>
      <c r="F22" s="50"/>
      <c r="G22" s="7"/>
      <c r="H22" s="24"/>
      <c r="I22" s="23"/>
      <c r="J22" s="11"/>
      <c r="K22" s="44"/>
      <c r="L22" s="11"/>
      <c r="M22" s="23"/>
      <c r="N22" s="27"/>
      <c r="O22" s="11"/>
    </row>
    <row r="23" spans="1:15" ht="18.75" hidden="1" x14ac:dyDescent="0.25">
      <c r="A23" s="16"/>
      <c r="B23" s="8"/>
      <c r="C23" s="3" t="e">
        <f>IF(ISBLANK(A23),D21+IF(E22=Lijsten!#REF!,15/24/60,0),A23)</f>
        <v>#N/A</v>
      </c>
      <c r="D23" s="4" t="e">
        <f>C23+M23*VLOOKUP(E23,ParametersB,2,FALSE)+H23*(VLOOKUP(E23,ParametersB,IF(G23=Lijsten!#REF!,3,4),FALSE)+VLOOKUP(E23,ParametersB,5,FALSE))</f>
        <v>#N/A</v>
      </c>
      <c r="E23" s="63" t="s">
        <v>50</v>
      </c>
      <c r="F23" s="17"/>
      <c r="G23" s="17" t="s">
        <v>47</v>
      </c>
      <c r="H23" s="37">
        <f>K23</f>
        <v>0</v>
      </c>
      <c r="I23" s="22"/>
      <c r="J23" s="10"/>
      <c r="K23" s="12">
        <f>COUNTIF(Entries,$E23)</f>
        <v>0</v>
      </c>
      <c r="L23" s="10"/>
      <c r="M23" s="12" t="e">
        <f>IF(ISBLANK(N23),_xlfn.CEILING.PRECISE(H23/VLOOKUP(E23,ParametersB,6,FALSE)),N23)</f>
        <v>#N/A</v>
      </c>
      <c r="N23" s="28"/>
      <c r="O23" s="10"/>
    </row>
    <row r="24" spans="1:15" ht="18.75" hidden="1" x14ac:dyDescent="0.25">
      <c r="A24" s="10"/>
      <c r="B24" s="8"/>
      <c r="C24" s="5"/>
      <c r="D24" s="6"/>
      <c r="E24" s="33" t="s">
        <v>32</v>
      </c>
      <c r="F24" s="50"/>
      <c r="G24" s="7"/>
      <c r="H24" s="24"/>
      <c r="I24" s="23"/>
      <c r="J24" s="11"/>
      <c r="K24" s="44"/>
      <c r="L24" s="11"/>
      <c r="M24" s="23"/>
      <c r="N24" s="27"/>
      <c r="O24" s="11"/>
    </row>
    <row r="25" spans="1:15" ht="18.75" hidden="1" x14ac:dyDescent="0.25">
      <c r="A25" s="16"/>
      <c r="B25" s="8"/>
      <c r="C25" s="3" t="e">
        <f>IF(ISBLANK(A25),D23+IF(E24=Lijsten!#REF!,15/24/60,0),A25)</f>
        <v>#N/A</v>
      </c>
      <c r="D25" s="4" t="e">
        <f>C25+M25*VLOOKUP(E25,ParametersB,2,FALSE)+H25*(VLOOKUP(E25,ParametersB,IF(G25=Lijsten!#REF!,3,4),FALSE)+VLOOKUP(E25,ParametersB,5,FALSE))</f>
        <v>#N/A</v>
      </c>
      <c r="E25" s="63" t="s">
        <v>50</v>
      </c>
      <c r="F25" s="17"/>
      <c r="G25" s="17" t="s">
        <v>47</v>
      </c>
      <c r="H25" s="37">
        <f>K25</f>
        <v>0</v>
      </c>
      <c r="I25" s="22"/>
      <c r="J25" s="10"/>
      <c r="K25" s="12">
        <f>COUNTIF(Entries,$E25)</f>
        <v>0</v>
      </c>
      <c r="L25" s="10"/>
      <c r="M25" s="12" t="e">
        <f>IF(ISBLANK(N25),_xlfn.CEILING.PRECISE(H25/VLOOKUP(E25,ParametersB,6,FALSE)),N25)</f>
        <v>#N/A</v>
      </c>
      <c r="N25" s="28"/>
      <c r="O25" s="10"/>
    </row>
    <row r="26" spans="1:15" ht="18.75" hidden="1" x14ac:dyDescent="0.25">
      <c r="A26" s="10"/>
      <c r="B26" s="8"/>
      <c r="C26" s="5"/>
      <c r="D26" s="6"/>
      <c r="E26" s="33" t="s">
        <v>32</v>
      </c>
      <c r="F26" s="50"/>
      <c r="G26" s="7"/>
      <c r="H26" s="24"/>
      <c r="I26" s="23"/>
      <c r="J26" s="11"/>
      <c r="K26" s="44"/>
      <c r="L26" s="11"/>
      <c r="M26" s="23"/>
      <c r="N26" s="27"/>
      <c r="O26" s="11"/>
    </row>
    <row r="27" spans="1:15" ht="18.75" x14ac:dyDescent="0.25">
      <c r="A27" s="16"/>
      <c r="B27" s="8"/>
      <c r="C27" s="3" t="e">
        <f>IF(ISBLANK(A27),D25+IF(E26=Lijsten!#REF!,15/24/60,0),A27)</f>
        <v>#N/A</v>
      </c>
      <c r="D27" s="4" t="e">
        <f>C27+M27*VLOOKUP(E27,ParametersB,2,FALSE)+H27*(VLOOKUP(E27,ParametersB,IF(G27=Lijsten!#REF!,3,4),FALSE)+VLOOKUP(E27,ParametersB,5,FALSE))</f>
        <v>#N/A</v>
      </c>
      <c r="E27" s="17" t="s">
        <v>69</v>
      </c>
      <c r="F27" s="17"/>
      <c r="G27" s="17" t="s">
        <v>47</v>
      </c>
      <c r="H27" s="37">
        <f>K27</f>
        <v>2</v>
      </c>
      <c r="I27" s="22"/>
      <c r="J27" s="10"/>
      <c r="K27" s="67">
        <v>2</v>
      </c>
      <c r="L27" s="10"/>
      <c r="M27" s="12" t="e">
        <f>IF(ISBLANK(N27),_xlfn.CEILING.PRECISE(H27/VLOOKUP(E27,ParametersB,6,FALSE)),N27)</f>
        <v>#N/A</v>
      </c>
      <c r="N27" s="28"/>
      <c r="O27" s="10"/>
    </row>
    <row r="28" spans="1:15" ht="6" customHeight="1" x14ac:dyDescent="0.25">
      <c r="A28" s="10"/>
      <c r="B28" s="8"/>
      <c r="C28" s="5"/>
      <c r="D28" s="6"/>
      <c r="E28" s="33" t="s">
        <v>32</v>
      </c>
      <c r="F28" s="50"/>
      <c r="G28" s="7"/>
      <c r="H28" s="24"/>
      <c r="I28" s="23"/>
      <c r="J28" s="11"/>
      <c r="K28" s="44"/>
      <c r="L28" s="11"/>
      <c r="M28" s="23"/>
      <c r="N28" s="27"/>
      <c r="O28" s="11"/>
    </row>
    <row r="29" spans="1:15" ht="18.75" x14ac:dyDescent="0.25">
      <c r="A29" s="16"/>
      <c r="B29" s="8"/>
      <c r="C29" s="3" t="e">
        <f>IF(ISBLANK(A29),D27+IF(E28=Lijsten!#REF!,15/24/60,0),A29)</f>
        <v>#N/A</v>
      </c>
      <c r="D29" s="4" t="e">
        <f>C29+M29*VLOOKUP(E29,ParametersB,2,FALSE)+H29*(VLOOKUP(E29,ParametersB,IF(G29=Lijsten!#REF!,3,4),FALSE)+VLOOKUP(E29,ParametersB,5,FALSE))</f>
        <v>#N/A</v>
      </c>
      <c r="E29" s="17" t="s">
        <v>65</v>
      </c>
      <c r="F29" s="17"/>
      <c r="G29" s="17" t="s">
        <v>47</v>
      </c>
      <c r="H29" s="37">
        <f>K29</f>
        <v>16</v>
      </c>
      <c r="I29" s="22"/>
      <c r="J29" s="10"/>
      <c r="K29" s="67">
        <v>16</v>
      </c>
      <c r="L29" s="10"/>
      <c r="M29" s="12">
        <f>IF(ISBLANK(N29),_xlfn.CEILING.PRECISE(H29/VLOOKUP(E29,ParametersB,6,FALSE)),N29)</f>
        <v>6</v>
      </c>
      <c r="N29" s="28">
        <v>6</v>
      </c>
      <c r="O29" s="10"/>
    </row>
    <row r="30" spans="1:15" ht="18.75" x14ac:dyDescent="0.25">
      <c r="A30" s="10"/>
      <c r="B30" s="8"/>
      <c r="C30" s="5"/>
      <c r="D30" s="6"/>
      <c r="E30" s="33" t="s">
        <v>31</v>
      </c>
      <c r="F30" s="50"/>
      <c r="G30" s="7"/>
      <c r="H30" s="24"/>
      <c r="I30" s="23"/>
      <c r="J30" s="11"/>
      <c r="K30" s="44"/>
      <c r="L30" s="11"/>
      <c r="M30" s="23"/>
      <c r="N30" s="27"/>
      <c r="O30" s="11"/>
    </row>
    <row r="31" spans="1:15" ht="18.75" hidden="1" x14ac:dyDescent="0.25">
      <c r="A31" s="16"/>
      <c r="B31" s="8"/>
      <c r="C31" s="3" t="e">
        <f>IF(ISBLANK(A31),D29+IF(E30=Lijsten!#REF!,15/24/60,0),A31)</f>
        <v>#N/A</v>
      </c>
      <c r="D31" s="4" t="e">
        <f>C31+M31*VLOOKUP(E31,ParametersB,2,FALSE)+H31*(VLOOKUP(E31,ParametersB,IF(G31=Lijsten!#REF!,3,4),FALSE)+VLOOKUP(E31,ParametersB,5,FALSE))</f>
        <v>#N/A</v>
      </c>
      <c r="E31" s="63" t="s">
        <v>50</v>
      </c>
      <c r="F31" s="17"/>
      <c r="G31" s="17" t="s">
        <v>47</v>
      </c>
      <c r="H31" s="37">
        <f>K31</f>
        <v>0</v>
      </c>
      <c r="I31" s="22"/>
      <c r="J31" s="10"/>
      <c r="K31" s="12">
        <f>COUNTIF(Entries,$E31)</f>
        <v>0</v>
      </c>
      <c r="L31" s="10"/>
      <c r="M31" s="12" t="e">
        <f>IF(ISBLANK(N31),_xlfn.CEILING.PRECISE(H31/VLOOKUP(E31,ParametersB,6,FALSE)),N31)</f>
        <v>#N/A</v>
      </c>
      <c r="N31" s="28"/>
      <c r="O31" s="10"/>
    </row>
    <row r="32" spans="1:15" ht="18.75" x14ac:dyDescent="0.25">
      <c r="A32" s="10"/>
      <c r="B32" s="8"/>
      <c r="C32" s="5"/>
      <c r="D32" s="6"/>
      <c r="E32" s="33" t="s">
        <v>31</v>
      </c>
      <c r="F32" s="50"/>
      <c r="G32" s="7"/>
      <c r="H32" s="24"/>
      <c r="I32" s="23"/>
      <c r="J32" s="11"/>
      <c r="K32" s="44"/>
      <c r="L32" s="11"/>
      <c r="M32" s="23"/>
      <c r="N32" s="27"/>
      <c r="O32" s="11"/>
    </row>
    <row r="33" spans="1:15" ht="18.75" hidden="1" x14ac:dyDescent="0.25">
      <c r="A33" s="16"/>
      <c r="B33" s="8"/>
      <c r="C33" s="3" t="e">
        <f>IF(ISBLANK(A33),D31+IF(E32=Lijsten!#REF!,15/24/60,0),A33)</f>
        <v>#N/A</v>
      </c>
      <c r="D33" s="4" t="e">
        <f>C33+M33*VLOOKUP(E33,ParametersB,2,FALSE)+H33*(VLOOKUP(E33,ParametersB,IF(G33=Lijsten!#REF!,3,4),FALSE)+VLOOKUP(E33,ParametersB,5,FALSE))</f>
        <v>#N/A</v>
      </c>
      <c r="E33" s="63" t="s">
        <v>50</v>
      </c>
      <c r="F33" s="17"/>
      <c r="G33" s="17" t="s">
        <v>47</v>
      </c>
      <c r="H33" s="37">
        <f>K33</f>
        <v>0</v>
      </c>
      <c r="I33" s="22"/>
      <c r="J33" s="10"/>
      <c r="K33" s="12">
        <f>COUNTIF(Entries,$E33)</f>
        <v>0</v>
      </c>
      <c r="L33" s="10"/>
      <c r="M33" s="12" t="e">
        <f>IF(ISBLANK(N33),_xlfn.CEILING.PRECISE(H33/VLOOKUP(E33,ParametersB,6,FALSE)),N33)</f>
        <v>#N/A</v>
      </c>
      <c r="N33" s="28"/>
      <c r="O33" s="10"/>
    </row>
    <row r="34" spans="1:15" ht="18.75" x14ac:dyDescent="0.25">
      <c r="A34" s="10"/>
      <c r="B34" s="8"/>
      <c r="C34" s="5"/>
      <c r="D34" s="6"/>
      <c r="E34" s="33" t="s">
        <v>31</v>
      </c>
      <c r="F34" s="50"/>
      <c r="G34" s="7"/>
      <c r="H34" s="24"/>
      <c r="I34" s="23"/>
      <c r="J34" s="11"/>
      <c r="K34" s="44"/>
      <c r="L34" s="11"/>
      <c r="M34" s="23"/>
      <c r="N34" s="27"/>
      <c r="O34" s="11"/>
    </row>
    <row r="35" spans="1:15" ht="18.75" hidden="1" x14ac:dyDescent="0.25">
      <c r="A35" s="16"/>
      <c r="B35" s="8"/>
      <c r="C35" s="3" t="e">
        <f>IF(ISBLANK(A35),D33+IF(E34=Lijsten!#REF!,15/24/60,0),A35)</f>
        <v>#N/A</v>
      </c>
      <c r="D35" s="4" t="e">
        <f>C35+M35*VLOOKUP(E35,ParametersB,2,FALSE)+H35*(VLOOKUP(E35,ParametersB,IF(G35=Lijsten!#REF!,3,4),FALSE)+VLOOKUP(E35,ParametersB,5,FALSE))</f>
        <v>#N/A</v>
      </c>
      <c r="E35" s="63" t="s">
        <v>50</v>
      </c>
      <c r="F35" s="17"/>
      <c r="G35" s="17" t="s">
        <v>48</v>
      </c>
      <c r="H35" s="37">
        <f>K35</f>
        <v>0</v>
      </c>
      <c r="I35" s="22"/>
      <c r="J35" s="10"/>
      <c r="K35" s="12">
        <f>COUNTIF(Entries,$E35)</f>
        <v>0</v>
      </c>
      <c r="L35" s="10"/>
      <c r="M35" s="12" t="e">
        <f>IF(ISBLANK(N35),_xlfn.CEILING.PRECISE(H35/VLOOKUP(E35,ParametersB,6,FALSE)),N35)</f>
        <v>#N/A</v>
      </c>
      <c r="N35" s="28"/>
      <c r="O35" s="10"/>
    </row>
    <row r="36" spans="1:15" ht="18.75" hidden="1" x14ac:dyDescent="0.25">
      <c r="A36" s="10"/>
      <c r="B36" s="8"/>
      <c r="C36" s="5"/>
      <c r="D36" s="6"/>
      <c r="E36" s="33" t="s">
        <v>32</v>
      </c>
      <c r="F36" s="50"/>
      <c r="G36" s="7"/>
      <c r="H36" s="24"/>
      <c r="I36" s="23"/>
      <c r="J36" s="11"/>
      <c r="K36" s="44"/>
      <c r="L36" s="11"/>
      <c r="M36" s="23"/>
      <c r="N36" s="27"/>
      <c r="O36" s="11"/>
    </row>
    <row r="37" spans="1:15" ht="18.75" hidden="1" x14ac:dyDescent="0.25">
      <c r="A37" s="16"/>
      <c r="B37" s="8"/>
      <c r="C37" s="3" t="e">
        <f>IF(ISBLANK(A37),D35+IF(E36=Lijsten!#REF!,15/24/60,0),A37)</f>
        <v>#N/A</v>
      </c>
      <c r="D37" s="4" t="e">
        <f>C37+M37*VLOOKUP(E37,ParametersB,2,FALSE)+H37*(VLOOKUP(E37,ParametersB,IF(G37=Lijsten!#REF!,3,4),FALSE)+VLOOKUP(E37,ParametersB,5,FALSE))</f>
        <v>#N/A</v>
      </c>
      <c r="E37" s="63" t="s">
        <v>50</v>
      </c>
      <c r="F37" s="17"/>
      <c r="G37" s="17" t="s">
        <v>48</v>
      </c>
      <c r="H37" s="37">
        <f>K37</f>
        <v>0</v>
      </c>
      <c r="I37" s="22"/>
      <c r="J37" s="10"/>
      <c r="K37" s="12">
        <f>COUNTIF(Entries,$E37)</f>
        <v>0</v>
      </c>
      <c r="L37" s="10"/>
      <c r="M37" s="12" t="e">
        <f>IF(ISBLANK(N37),_xlfn.CEILING.PRECISE(H37/VLOOKUP(E37,ParametersB,6,FALSE)),N37)</f>
        <v>#N/A</v>
      </c>
      <c r="N37" s="28"/>
      <c r="O37" s="10"/>
    </row>
    <row r="38" spans="1:15" ht="18.75" hidden="1" x14ac:dyDescent="0.25">
      <c r="A38" s="10"/>
      <c r="B38" s="8"/>
      <c r="C38" s="5"/>
      <c r="D38" s="6"/>
      <c r="E38" s="33" t="s">
        <v>32</v>
      </c>
      <c r="F38" s="50"/>
      <c r="G38" s="7"/>
      <c r="H38" s="24"/>
      <c r="I38" s="23"/>
      <c r="J38" s="11"/>
      <c r="K38" s="44"/>
      <c r="L38" s="11"/>
      <c r="M38" s="23"/>
      <c r="N38" s="27"/>
      <c r="O38" s="11"/>
    </row>
    <row r="39" spans="1:15" ht="18.75" x14ac:dyDescent="0.25">
      <c r="A39" s="16"/>
      <c r="B39" s="8"/>
      <c r="C39" s="3" t="e">
        <f>IF(ISBLANK(A39),D37+IF(E38=Lijsten!#REF!,15/24/60,0),A39)</f>
        <v>#N/A</v>
      </c>
      <c r="D39" s="4" t="e">
        <f>C39+M39*VLOOKUP(E39,ParametersB,2,FALSE)+H39*(VLOOKUP(E39,ParametersB,IF(G39=Lijsten!#REF!,3,4),FALSE)+VLOOKUP(E39,ParametersB,5,FALSE))</f>
        <v>#N/A</v>
      </c>
      <c r="E39" s="17" t="s">
        <v>76</v>
      </c>
      <c r="F39" s="17"/>
      <c r="G39" s="17" t="s">
        <v>47</v>
      </c>
      <c r="H39" s="37">
        <f>K39</f>
        <v>2</v>
      </c>
      <c r="I39" s="22"/>
      <c r="J39" s="10"/>
      <c r="K39" s="67">
        <f>K7</f>
        <v>2</v>
      </c>
      <c r="L39" s="10"/>
      <c r="M39" s="12" t="e">
        <f>IF(ISBLANK(N39),_xlfn.CEILING.PRECISE(H39/VLOOKUP(E39,ParametersB,6,FALSE)),N39)</f>
        <v>#N/A</v>
      </c>
      <c r="N39" s="28"/>
      <c r="O39" s="10"/>
    </row>
    <row r="40" spans="1:15" ht="6" customHeight="1" x14ac:dyDescent="0.25">
      <c r="A40" s="10"/>
      <c r="B40" s="8"/>
      <c r="C40" s="5"/>
      <c r="D40" s="6"/>
      <c r="E40" s="33" t="s">
        <v>32</v>
      </c>
      <c r="F40" s="50"/>
      <c r="G40" s="7"/>
      <c r="H40" s="24"/>
      <c r="I40" s="23"/>
      <c r="J40" s="11"/>
      <c r="K40" s="44"/>
      <c r="L40" s="11"/>
      <c r="M40" s="23"/>
      <c r="N40" s="27"/>
      <c r="O40" s="11"/>
    </row>
    <row r="41" spans="1:15" ht="18.75" x14ac:dyDescent="0.25">
      <c r="A41" s="16"/>
      <c r="B41" s="8"/>
      <c r="C41" s="3" t="e">
        <f>IF(ISBLANK(A41),D39+IF(E40=Lijsten!#REF!,15/24/60,0),A41)</f>
        <v>#N/A</v>
      </c>
      <c r="D41" s="4" t="e">
        <f>C41+M41*VLOOKUP(E41,ParametersB,2,FALSE)+H41*(VLOOKUP(E41,ParametersB,IF(G41=Lijsten!#REF!,3,4),FALSE)+VLOOKUP(E41,ParametersB,5,FALSE))</f>
        <v>#N/A</v>
      </c>
      <c r="E41" s="17" t="s">
        <v>63</v>
      </c>
      <c r="F41" s="17"/>
      <c r="G41" s="17" t="s">
        <v>47</v>
      </c>
      <c r="H41" s="37">
        <f>K41</f>
        <v>23</v>
      </c>
      <c r="I41" s="22"/>
      <c r="J41" s="10"/>
      <c r="K41" s="67">
        <f>K9</f>
        <v>23</v>
      </c>
      <c r="L41" s="10"/>
      <c r="M41" s="12" t="e">
        <f>IF(ISBLANK(N41),_xlfn.CEILING.PRECISE(H41/VLOOKUP(E41,ParametersB,6,FALSE)),N41)</f>
        <v>#N/A</v>
      </c>
      <c r="N41" s="28"/>
      <c r="O41" s="10"/>
    </row>
    <row r="42" spans="1:15" ht="18.75" x14ac:dyDescent="0.25">
      <c r="A42" s="10"/>
      <c r="B42" s="8"/>
      <c r="C42" s="5"/>
      <c r="D42" s="6"/>
      <c r="E42" s="33" t="s">
        <v>31</v>
      </c>
      <c r="F42" s="50"/>
      <c r="G42" s="7"/>
      <c r="H42" s="24"/>
      <c r="I42" s="23"/>
      <c r="J42" s="11"/>
      <c r="K42" s="44"/>
      <c r="L42" s="11"/>
      <c r="M42" s="23"/>
      <c r="N42" s="27"/>
      <c r="O42" s="11"/>
    </row>
    <row r="43" spans="1:15" ht="18.75" hidden="1" x14ac:dyDescent="0.25">
      <c r="A43" s="16"/>
      <c r="B43" s="8"/>
      <c r="C43" s="3" t="e">
        <f>IF(ISBLANK(A43),D41+IF(E42=Lijsten!#REF!,15/24/60,0),A43)</f>
        <v>#N/A</v>
      </c>
      <c r="D43" s="4" t="e">
        <f>C43+M43*VLOOKUP(E43,ParametersB,2,FALSE)+H43*(VLOOKUP(E43,ParametersB,IF(G43=Lijsten!#REF!,3,4),FALSE)+VLOOKUP(E43,ParametersB,5,FALSE))</f>
        <v>#N/A</v>
      </c>
      <c r="E43" s="17" t="s">
        <v>55</v>
      </c>
      <c r="F43" s="17"/>
      <c r="G43" s="17" t="s">
        <v>47</v>
      </c>
      <c r="H43" s="37">
        <f>K43</f>
        <v>0</v>
      </c>
      <c r="I43" s="22"/>
      <c r="J43" s="10"/>
      <c r="K43" s="12">
        <f>COUNTIF(Entries,$E43)</f>
        <v>0</v>
      </c>
      <c r="L43" s="10"/>
      <c r="M43" s="12" t="e">
        <f>IF(ISBLANK(N43),_xlfn.CEILING.PRECISE(H43/VLOOKUP(E43,ParametersB,6,FALSE)),N43)</f>
        <v>#N/A</v>
      </c>
      <c r="N43" s="28"/>
      <c r="O43" s="10"/>
    </row>
    <row r="44" spans="1:15" ht="18.75" x14ac:dyDescent="0.25">
      <c r="A44" s="10"/>
      <c r="B44" s="8"/>
      <c r="C44" s="5"/>
      <c r="D44" s="6"/>
      <c r="E44" s="33" t="s">
        <v>31</v>
      </c>
      <c r="F44" s="50"/>
      <c r="G44" s="7"/>
      <c r="H44" s="24"/>
      <c r="I44" s="23"/>
      <c r="J44" s="11"/>
      <c r="K44" s="44"/>
      <c r="L44" s="11"/>
      <c r="M44" s="23"/>
      <c r="N44" s="27"/>
      <c r="O44" s="11"/>
    </row>
    <row r="45" spans="1:15" ht="18.75" hidden="1" x14ac:dyDescent="0.25">
      <c r="A45" s="16"/>
      <c r="B45" s="8"/>
      <c r="C45" s="3" t="e">
        <f>IF(ISBLANK(A45),D43+IF(E44=Lijsten!#REF!,15/24/60,0),A45)</f>
        <v>#N/A</v>
      </c>
      <c r="D45" s="4" t="e">
        <f>C45+M45*VLOOKUP(E45,ParametersB,2,FALSE)+H45*(VLOOKUP(E45,ParametersB,IF(G45=Lijsten!#REF!,3,4),FALSE)+VLOOKUP(E45,ParametersB,5,FALSE))</f>
        <v>#N/A</v>
      </c>
      <c r="E45" s="17" t="s">
        <v>53</v>
      </c>
      <c r="F45" s="17"/>
      <c r="G45" s="17" t="s">
        <v>47</v>
      </c>
      <c r="H45" s="37">
        <f>K45</f>
        <v>0</v>
      </c>
      <c r="I45" s="22"/>
      <c r="J45" s="10"/>
      <c r="K45" s="12">
        <f>COUNTIF(Entries,$E45)</f>
        <v>0</v>
      </c>
      <c r="L45" s="10"/>
      <c r="M45" s="12" t="e">
        <f>IF(ISBLANK(N45),_xlfn.CEILING.PRECISE(H45/VLOOKUP(E45,ParametersB,6,FALSE)),N45)</f>
        <v>#N/A</v>
      </c>
      <c r="N45" s="28"/>
      <c r="O45" s="10"/>
    </row>
    <row r="46" spans="1:15" ht="18.75" hidden="1" x14ac:dyDescent="0.25">
      <c r="A46" s="10"/>
      <c r="B46" s="8"/>
      <c r="C46" s="5"/>
      <c r="D46" s="6"/>
      <c r="E46" s="33" t="s">
        <v>32</v>
      </c>
      <c r="F46" s="50"/>
      <c r="G46" s="7"/>
      <c r="H46" s="24"/>
      <c r="I46" s="23"/>
      <c r="J46" s="11"/>
      <c r="K46" s="44"/>
      <c r="L46" s="11"/>
      <c r="M46" s="23"/>
      <c r="N46" s="27"/>
      <c r="O46" s="11"/>
    </row>
    <row r="47" spans="1:15" ht="18.75" hidden="1" x14ac:dyDescent="0.25">
      <c r="A47" s="16"/>
      <c r="B47" s="8"/>
      <c r="C47" s="3" t="e">
        <f>IF(ISBLANK(A47),D45+IF(E46=Lijsten!#REF!,15/24/60,0),A47)</f>
        <v>#N/A</v>
      </c>
      <c r="D47" s="4" t="e">
        <f>C47+M47*VLOOKUP(E47,ParametersB,2,FALSE)+H47*(VLOOKUP(E47,ParametersB,IF(G47=Lijsten!#REF!,3,4),FALSE)+VLOOKUP(E47,ParametersB,5,FALSE))</f>
        <v>#N/A</v>
      </c>
      <c r="E47" s="63" t="s">
        <v>50</v>
      </c>
      <c r="F47" s="17"/>
      <c r="G47" s="17" t="s">
        <v>48</v>
      </c>
      <c r="H47" s="37">
        <f>K47</f>
        <v>0</v>
      </c>
      <c r="I47" s="22"/>
      <c r="J47" s="10"/>
      <c r="K47" s="12">
        <f>COUNTIF(Entries,$E47)</f>
        <v>0</v>
      </c>
      <c r="L47" s="10"/>
      <c r="M47" s="12" t="e">
        <f>IF(ISBLANK(N47),_xlfn.CEILING.PRECISE(H47/VLOOKUP(E47,ParametersB,6,FALSE)),N47)</f>
        <v>#N/A</v>
      </c>
      <c r="N47" s="28"/>
      <c r="O47" s="10"/>
    </row>
    <row r="48" spans="1:15" ht="18.75" hidden="1" x14ac:dyDescent="0.25">
      <c r="A48" s="10"/>
      <c r="B48" s="8"/>
      <c r="C48" s="5"/>
      <c r="D48" s="6"/>
      <c r="E48" s="33" t="s">
        <v>32</v>
      </c>
      <c r="F48" s="50"/>
      <c r="G48" s="7"/>
      <c r="H48" s="24"/>
      <c r="I48" s="23"/>
      <c r="J48" s="11"/>
      <c r="K48" s="44"/>
      <c r="L48" s="11"/>
      <c r="M48" s="23"/>
      <c r="N48" s="27"/>
      <c r="O48" s="11"/>
    </row>
    <row r="49" spans="1:15" ht="18.75" hidden="1" x14ac:dyDescent="0.25">
      <c r="A49" s="16"/>
      <c r="B49" s="8"/>
      <c r="C49" s="3" t="e">
        <f>IF(ISBLANK(A49),D47+IF(E48=Lijsten!#REF!,15/24/60,0),A49)</f>
        <v>#N/A</v>
      </c>
      <c r="D49" s="4" t="e">
        <f>C49+M49*VLOOKUP(E49,ParametersB,2,FALSE)+H49*(VLOOKUP(E49,ParametersB,IF(G49=Lijsten!#REF!,3,4),FALSE)+VLOOKUP(E49,ParametersB,5,FALSE))</f>
        <v>#N/A</v>
      </c>
      <c r="E49" s="63" t="s">
        <v>50</v>
      </c>
      <c r="F49" s="17"/>
      <c r="G49" s="17" t="s">
        <v>48</v>
      </c>
      <c r="H49" s="37">
        <f>K49</f>
        <v>0</v>
      </c>
      <c r="I49" s="22"/>
      <c r="J49" s="10"/>
      <c r="K49" s="12">
        <f>COUNTIF(Entries,$E49)</f>
        <v>0</v>
      </c>
      <c r="L49" s="10"/>
      <c r="M49" s="12" t="e">
        <f>IF(ISBLANK(N49),_xlfn.CEILING.PRECISE(H49/VLOOKUP(E49,ParametersB,6,FALSE)),N49)</f>
        <v>#N/A</v>
      </c>
      <c r="N49" s="28"/>
      <c r="O49" s="10"/>
    </row>
    <row r="50" spans="1:15" ht="18.75" hidden="1" x14ac:dyDescent="0.25">
      <c r="A50" s="10"/>
      <c r="B50" s="8"/>
      <c r="C50" s="5"/>
      <c r="D50" s="6"/>
      <c r="E50" s="33" t="s">
        <v>32</v>
      </c>
      <c r="F50" s="50"/>
      <c r="G50" s="7"/>
      <c r="H50" s="24"/>
      <c r="I50" s="23"/>
      <c r="J50" s="11"/>
      <c r="K50" s="44"/>
      <c r="L50" s="11"/>
      <c r="M50" s="23"/>
      <c r="N50" s="27"/>
      <c r="O50" s="11"/>
    </row>
    <row r="51" spans="1:15" ht="18.75" hidden="1" x14ac:dyDescent="0.25">
      <c r="A51" s="16"/>
      <c r="B51" s="8"/>
      <c r="C51" s="3" t="e">
        <f>IF(ISBLANK(A51),D49+IF(E50=Lijsten!#REF!,15/24/60,0),A51)</f>
        <v>#N/A</v>
      </c>
      <c r="D51" s="4" t="e">
        <f>C51+M51*VLOOKUP(E51,ParametersB,2,FALSE)+H51*(VLOOKUP(E51,ParametersB,IF(G51=Lijsten!#REF!,3,4),FALSE)+VLOOKUP(E51,ParametersB,5,FALSE))</f>
        <v>#N/A</v>
      </c>
      <c r="E51" s="17" t="s">
        <v>71</v>
      </c>
      <c r="F51" s="17"/>
      <c r="G51" s="17" t="s">
        <v>47</v>
      </c>
      <c r="H51" s="37">
        <f>K51</f>
        <v>0</v>
      </c>
      <c r="I51" s="22"/>
      <c r="J51" s="10"/>
      <c r="K51" s="12">
        <f>COUNTIF(Entries,$E51)</f>
        <v>0</v>
      </c>
      <c r="L51" s="10"/>
      <c r="M51" s="12" t="e">
        <f>IF(ISBLANK(N51),_xlfn.CEILING.PRECISE(H51/VLOOKUP(E51,ParametersB,6,FALSE)),N51)</f>
        <v>#N/A</v>
      </c>
      <c r="N51" s="28"/>
      <c r="O51" s="10"/>
    </row>
    <row r="52" spans="1:15" ht="6" hidden="1" customHeight="1" x14ac:dyDescent="0.25">
      <c r="A52" s="10"/>
      <c r="B52" s="8"/>
      <c r="C52" s="5"/>
      <c r="D52" s="6"/>
      <c r="E52" s="33" t="s">
        <v>32</v>
      </c>
      <c r="F52" s="50"/>
      <c r="G52" s="7"/>
      <c r="H52" s="24"/>
      <c r="I52" s="23"/>
      <c r="J52" s="11"/>
      <c r="K52" s="44"/>
      <c r="L52" s="11"/>
      <c r="M52" s="23"/>
      <c r="N52" s="27"/>
      <c r="O52" s="11"/>
    </row>
    <row r="53" spans="1:15" ht="18.75" x14ac:dyDescent="0.25">
      <c r="A53" s="16"/>
      <c r="B53" s="8"/>
      <c r="C53" s="3" t="e">
        <f>IF(ISBLANK(A53),D51+IF(E52=Lijsten!#REF!,15/24/60,0),A53)</f>
        <v>#N/A</v>
      </c>
      <c r="D53" s="4" t="e">
        <f>C53+M53*VLOOKUP(E53,ParametersB,2,FALSE)+H53*(VLOOKUP(E53,ParametersB,IF(G53=Lijsten!#REF!,3,4),FALSE)+VLOOKUP(E53,ParametersB,5,FALSE))</f>
        <v>#N/A</v>
      </c>
      <c r="E53" s="17" t="s">
        <v>61</v>
      </c>
      <c r="F53" s="17"/>
      <c r="G53" s="17" t="s">
        <v>47</v>
      </c>
      <c r="H53" s="37">
        <f>K53</f>
        <v>18</v>
      </c>
      <c r="I53" s="22"/>
      <c r="J53" s="10"/>
      <c r="K53" s="67">
        <f>K13</f>
        <v>18</v>
      </c>
      <c r="L53" s="10"/>
      <c r="M53" s="12" t="e">
        <f>IF(ISBLANK(N53),_xlfn.CEILING.PRECISE(H53/VLOOKUP(E53,ParametersB,6,FALSE)),N53)</f>
        <v>#N/A</v>
      </c>
      <c r="N53" s="28"/>
      <c r="O53" s="10"/>
    </row>
    <row r="54" spans="1:15" ht="18.75" x14ac:dyDescent="0.25">
      <c r="A54" s="10"/>
      <c r="B54" s="8"/>
      <c r="C54" s="5"/>
      <c r="D54" s="6"/>
      <c r="E54" s="33" t="s">
        <v>31</v>
      </c>
      <c r="F54" s="50"/>
      <c r="G54" s="7"/>
      <c r="H54" s="24"/>
      <c r="I54" s="23"/>
      <c r="J54" s="11"/>
      <c r="K54" s="44"/>
      <c r="L54" s="11"/>
      <c r="M54" s="23"/>
      <c r="N54" s="27"/>
      <c r="O54" s="11"/>
    </row>
    <row r="55" spans="1:15" ht="18.75" hidden="1" x14ac:dyDescent="0.25">
      <c r="A55" s="16"/>
      <c r="B55" s="8"/>
      <c r="C55" s="3" t="e">
        <f>IF(ISBLANK(A55),D53+IF(E54=Lijsten!#REF!,15/24/60,0),A55)</f>
        <v>#N/A</v>
      </c>
      <c r="D55" s="4" t="e">
        <f>C55+M55*VLOOKUP(E55,ParametersB,2,FALSE)+H55*(VLOOKUP(E55,ParametersB,IF(G55=Lijsten!#REF!,3,4),FALSE)+VLOOKUP(E55,ParametersB,5,FALSE))</f>
        <v>#N/A</v>
      </c>
      <c r="E55" s="17" t="s">
        <v>78</v>
      </c>
      <c r="F55" s="17"/>
      <c r="G55" s="17" t="s">
        <v>47</v>
      </c>
      <c r="H55" s="37">
        <f>K55</f>
        <v>0</v>
      </c>
      <c r="I55" s="22"/>
      <c r="J55" s="10"/>
      <c r="K55" s="12">
        <f>COUNTIF(Entries,$E55)</f>
        <v>0</v>
      </c>
      <c r="L55" s="10"/>
      <c r="M55" s="12" t="e">
        <f>IF(ISBLANK(N55),_xlfn.CEILING.PRECISE(H55/VLOOKUP(E55,ParametersB,6,FALSE)),N55)</f>
        <v>#N/A</v>
      </c>
      <c r="N55" s="28"/>
      <c r="O55" s="10"/>
    </row>
    <row r="56" spans="1:15" ht="18.75" hidden="1" x14ac:dyDescent="0.25">
      <c r="A56" s="10"/>
      <c r="B56" s="8"/>
      <c r="C56" s="5"/>
      <c r="D56" s="6"/>
      <c r="E56" s="33" t="s">
        <v>32</v>
      </c>
      <c r="F56" s="50"/>
      <c r="G56" s="7"/>
      <c r="H56" s="24"/>
      <c r="I56" s="23"/>
      <c r="J56" s="11"/>
      <c r="K56" s="44"/>
      <c r="L56" s="11"/>
      <c r="M56" s="23"/>
      <c r="N56" s="27"/>
      <c r="O56" s="11"/>
    </row>
    <row r="57" spans="1:15" ht="18.75" hidden="1" x14ac:dyDescent="0.25">
      <c r="A57" s="16"/>
      <c r="B57" s="8"/>
      <c r="C57" s="3" t="e">
        <f>IF(ISBLANK(A57),D55+IF(E56=Lijsten!#REF!,15/24/60,0),A57)</f>
        <v>#N/A</v>
      </c>
      <c r="D57" s="4" t="e">
        <f>C57+M57*VLOOKUP(E57,ParametersB,2,FALSE)+H57*(VLOOKUP(E57,ParametersB,IF(G57=Lijsten!#REF!,3,4),FALSE)+VLOOKUP(E57,ParametersB,5,FALSE))</f>
        <v>#N/A</v>
      </c>
      <c r="E57" s="17" t="s">
        <v>73</v>
      </c>
      <c r="F57" s="17"/>
      <c r="G57" s="17" t="s">
        <v>47</v>
      </c>
      <c r="H57" s="37">
        <f>K57</f>
        <v>0</v>
      </c>
      <c r="I57" s="22"/>
      <c r="J57" s="10"/>
      <c r="K57" s="12">
        <f>COUNTIF(Entries,$E57)</f>
        <v>0</v>
      </c>
      <c r="L57" s="10"/>
      <c r="M57" s="12" t="e">
        <f>IF(ISBLANK(N57),_xlfn.CEILING.PRECISE(H57/VLOOKUP(E57,ParametersB,6,FALSE)),N57)</f>
        <v>#N/A</v>
      </c>
      <c r="N57" s="28"/>
      <c r="O57" s="10"/>
    </row>
    <row r="58" spans="1:15" ht="18.75" hidden="1" x14ac:dyDescent="0.25">
      <c r="A58" s="10"/>
      <c r="B58" s="8"/>
      <c r="C58" s="5"/>
      <c r="D58" s="6"/>
      <c r="E58" s="33" t="s">
        <v>32</v>
      </c>
      <c r="F58" s="50"/>
      <c r="G58" s="7"/>
      <c r="H58" s="24"/>
      <c r="I58" s="23"/>
      <c r="J58" s="11"/>
      <c r="K58" s="44"/>
      <c r="L58" s="11"/>
      <c r="M58" s="23"/>
      <c r="N58" s="27"/>
      <c r="O58" s="11"/>
    </row>
    <row r="59" spans="1:15" ht="18.75" hidden="1" x14ac:dyDescent="0.25">
      <c r="A59" s="16"/>
      <c r="B59" s="8"/>
      <c r="C59" s="3" t="e">
        <f>IF(ISBLANK(A59),D57+IF(E58=Lijsten!#REF!,15/24/60,0),A59)</f>
        <v>#N/A</v>
      </c>
      <c r="D59" s="4" t="e">
        <f>C59+M59*VLOOKUP(E59,ParametersB,2,FALSE)+H59*(VLOOKUP(E59,ParametersB,IF(G59=Lijsten!#REF!,3,4),FALSE)+VLOOKUP(E59,ParametersB,5,FALSE))</f>
        <v>#N/A</v>
      </c>
      <c r="E59" s="63" t="s">
        <v>50</v>
      </c>
      <c r="F59" s="17"/>
      <c r="G59" s="17" t="s">
        <v>48</v>
      </c>
      <c r="H59" s="37">
        <f>K59</f>
        <v>0</v>
      </c>
      <c r="I59" s="22"/>
      <c r="J59" s="10"/>
      <c r="K59" s="12">
        <f>COUNTIF(Entries,$E59)</f>
        <v>0</v>
      </c>
      <c r="L59" s="10"/>
      <c r="M59" s="12" t="e">
        <f>IF(ISBLANK(N59),_xlfn.CEILING.PRECISE(H59/VLOOKUP(E59,ParametersB,6,FALSE)),N59)</f>
        <v>#N/A</v>
      </c>
      <c r="N59" s="28"/>
      <c r="O59" s="10"/>
    </row>
    <row r="60" spans="1:15" ht="18.75" hidden="1" x14ac:dyDescent="0.25">
      <c r="A60" s="10"/>
      <c r="B60" s="8"/>
      <c r="C60" s="5"/>
      <c r="D60" s="6"/>
      <c r="E60" s="33" t="s">
        <v>32</v>
      </c>
      <c r="F60" s="50"/>
      <c r="G60" s="7"/>
      <c r="H60" s="24"/>
      <c r="I60" s="23"/>
      <c r="J60" s="11"/>
      <c r="K60" s="44"/>
      <c r="L60" s="11"/>
      <c r="M60" s="23"/>
      <c r="N60" s="27"/>
      <c r="O60" s="11"/>
    </row>
    <row r="61" spans="1:15" ht="18.75" hidden="1" x14ac:dyDescent="0.25">
      <c r="A61" s="16"/>
      <c r="B61" s="8"/>
      <c r="C61" s="3" t="e">
        <f>IF(ISBLANK(A61),D59+IF(E60=Lijsten!#REF!,15/24/60,0),A61)</f>
        <v>#N/A</v>
      </c>
      <c r="D61" s="4" t="e">
        <f>C61+M61*VLOOKUP(E61,ParametersB,2,FALSE)+H61*(VLOOKUP(E61,ParametersB,IF(G61=Lijsten!#REF!,3,4),FALSE)+VLOOKUP(E61,ParametersB,5,FALSE))</f>
        <v>#N/A</v>
      </c>
      <c r="E61" s="63" t="s">
        <v>50</v>
      </c>
      <c r="F61" s="17"/>
      <c r="G61" s="17" t="s">
        <v>48</v>
      </c>
      <c r="H61" s="37">
        <f>K61</f>
        <v>0</v>
      </c>
      <c r="I61" s="22"/>
      <c r="J61" s="10"/>
      <c r="K61" s="12">
        <f>COUNTIF(Entries,$E61)</f>
        <v>0</v>
      </c>
      <c r="L61" s="10"/>
      <c r="M61" s="12" t="e">
        <f>IF(ISBLANK(N61),_xlfn.CEILING.PRECISE(H61/VLOOKUP(E61,ParametersB,6,FALSE)),N61)</f>
        <v>#N/A</v>
      </c>
      <c r="N61" s="28"/>
      <c r="O61" s="10"/>
    </row>
    <row r="62" spans="1:15" ht="18.75" hidden="1" x14ac:dyDescent="0.25">
      <c r="A62" s="10"/>
      <c r="B62" s="8"/>
      <c r="C62" s="5"/>
      <c r="D62" s="6"/>
      <c r="E62" s="33" t="s">
        <v>32</v>
      </c>
      <c r="F62" s="50"/>
      <c r="G62" s="7"/>
      <c r="H62" s="24"/>
      <c r="I62" s="23"/>
      <c r="J62" s="11"/>
      <c r="K62" s="44"/>
      <c r="L62" s="11"/>
      <c r="M62" s="23"/>
      <c r="N62" s="27"/>
      <c r="O62" s="11"/>
    </row>
    <row r="63" spans="1:15" ht="18.75" hidden="1" x14ac:dyDescent="0.25">
      <c r="A63" s="16"/>
      <c r="B63" s="8"/>
      <c r="C63" s="3" t="e">
        <f>IF(ISBLANK(A63),D61+IF(E62=Lijsten!#REF!,15/24/60,0),A63)</f>
        <v>#N/A</v>
      </c>
      <c r="D63" s="4" t="e">
        <f>C63+M63*VLOOKUP(E63,ParametersB,2,FALSE)+H63*(VLOOKUP(E63,ParametersB,IF(G63=Lijsten!#REF!,3,4),FALSE)+VLOOKUP(E63,ParametersB,5,FALSE))</f>
        <v>#N/A</v>
      </c>
      <c r="E63" s="17" t="s">
        <v>77</v>
      </c>
      <c r="F63" s="17"/>
      <c r="G63" s="17" t="s">
        <v>47</v>
      </c>
      <c r="H63" s="37">
        <f>K63</f>
        <v>0</v>
      </c>
      <c r="I63" s="22"/>
      <c r="J63" s="10"/>
      <c r="K63" s="12">
        <f>COUNTIF(Entries,$E63)</f>
        <v>0</v>
      </c>
      <c r="L63" s="10"/>
      <c r="M63" s="12" t="e">
        <f>IF(ISBLANK(N63),_xlfn.CEILING.PRECISE(H63/VLOOKUP(E63,ParametersB,6,FALSE)),N63)</f>
        <v>#N/A</v>
      </c>
      <c r="N63" s="28"/>
      <c r="O63" s="10"/>
    </row>
    <row r="64" spans="1:15" ht="18.75" hidden="1" x14ac:dyDescent="0.25">
      <c r="A64" s="10"/>
      <c r="B64" s="8"/>
      <c r="C64" s="5"/>
      <c r="D64" s="6"/>
      <c r="E64" s="33" t="s">
        <v>32</v>
      </c>
      <c r="F64" s="50"/>
      <c r="G64" s="7"/>
      <c r="H64" s="24"/>
      <c r="I64" s="23"/>
      <c r="J64" s="11"/>
      <c r="K64" s="44"/>
      <c r="L64" s="11"/>
      <c r="M64" s="23"/>
      <c r="N64" s="27"/>
      <c r="O64" s="11"/>
    </row>
    <row r="65" spans="1:15" ht="18.75" x14ac:dyDescent="0.25">
      <c r="A65" s="16"/>
      <c r="B65" s="8"/>
      <c r="C65" s="3" t="e">
        <f>IF(ISBLANK(A65),D63+IF(E64=Lijsten!#REF!,15/24/60,0),A65)</f>
        <v>#N/A</v>
      </c>
      <c r="D65" s="4" t="e">
        <f>C65+M65*VLOOKUP(E65,ParametersB,2,FALSE)+H65*(VLOOKUP(E65,ParametersB,IF(G65=Lijsten!#REF!,3,4),FALSE)+VLOOKUP(E65,ParametersB,5,FALSE))</f>
        <v>#N/A</v>
      </c>
      <c r="E65" s="17" t="s">
        <v>74</v>
      </c>
      <c r="F65" s="17"/>
      <c r="G65" s="17" t="s">
        <v>47</v>
      </c>
      <c r="H65" s="37">
        <f>K65</f>
        <v>0</v>
      </c>
      <c r="I65" s="22"/>
      <c r="J65" s="10"/>
      <c r="K65" s="12">
        <f>COUNTIF(Entries,$E65)</f>
        <v>0</v>
      </c>
      <c r="L65" s="10"/>
      <c r="M65" s="12" t="e">
        <f>IF(ISBLANK(N65),_xlfn.CEILING.PRECISE(H65/VLOOKUP(E65,ParametersB,6,FALSE)),N65)</f>
        <v>#N/A</v>
      </c>
      <c r="N65" s="28"/>
      <c r="O65" s="10"/>
    </row>
    <row r="66" spans="1:15" ht="18.75" x14ac:dyDescent="0.25">
      <c r="A66" s="10"/>
      <c r="B66" s="8"/>
      <c r="C66" s="5"/>
      <c r="D66" s="6"/>
      <c r="E66" s="33" t="s">
        <v>32</v>
      </c>
      <c r="F66" s="50"/>
      <c r="G66" s="7"/>
      <c r="H66" s="24"/>
      <c r="I66" s="23"/>
      <c r="J66" s="11"/>
      <c r="K66" s="44"/>
      <c r="L66" s="11"/>
      <c r="M66" s="23"/>
      <c r="N66" s="27"/>
      <c r="O66" s="11"/>
    </row>
    <row r="67" spans="1:15" ht="18.75" hidden="1" x14ac:dyDescent="0.25">
      <c r="A67" s="16"/>
      <c r="B67" s="8"/>
      <c r="C67" s="3" t="e">
        <f>IF(ISBLANK(A67),D65+IF(E66=Lijsten!#REF!,15/24/60,0),A67)</f>
        <v>#N/A</v>
      </c>
      <c r="D67" s="4" t="e">
        <f>C67+M67*VLOOKUP(E67,ParametersB,2,FALSE)+H67*(VLOOKUP(E67,ParametersB,IF(G67=Lijsten!#REF!,3,4),FALSE)+VLOOKUP(E67,ParametersB,5,FALSE))</f>
        <v>#N/A</v>
      </c>
      <c r="E67" s="17" t="s">
        <v>50</v>
      </c>
      <c r="F67" s="17"/>
      <c r="G67" s="17" t="s">
        <v>47</v>
      </c>
      <c r="H67" s="37">
        <f>K67</f>
        <v>0</v>
      </c>
      <c r="I67" s="22"/>
      <c r="J67" s="10"/>
      <c r="K67" s="12">
        <f>COUNTIF(Entries,$E67)</f>
        <v>0</v>
      </c>
      <c r="L67" s="10"/>
      <c r="M67" s="12" t="e">
        <f>IF(ISBLANK(N67),_xlfn.CEILING.PRECISE(H67/VLOOKUP(E67,ParametersB,6,FALSE)),N67)</f>
        <v>#N/A</v>
      </c>
      <c r="N67" s="28"/>
      <c r="O67" s="10"/>
    </row>
    <row r="68" spans="1:15" ht="18.75" hidden="1" x14ac:dyDescent="0.25">
      <c r="A68" s="10"/>
      <c r="B68" s="8"/>
      <c r="C68" s="5"/>
      <c r="D68" s="6"/>
      <c r="E68" s="33" t="s">
        <v>32</v>
      </c>
      <c r="F68" s="50"/>
      <c r="G68" s="7"/>
      <c r="H68" s="24"/>
      <c r="I68" s="23"/>
      <c r="J68" s="11"/>
      <c r="K68" s="44"/>
      <c r="L68" s="11"/>
      <c r="M68" s="23"/>
      <c r="N68" s="27"/>
      <c r="O68" s="11"/>
    </row>
    <row r="69" spans="1:15" ht="18.75" hidden="1" x14ac:dyDescent="0.25">
      <c r="A69" s="16"/>
      <c r="B69" s="8"/>
      <c r="C69" s="3" t="e">
        <f>IF(ISBLANK(A69),D67+IF(E68=Lijsten!#REF!,15/24/60,0),A69)</f>
        <v>#N/A</v>
      </c>
      <c r="D69" s="4" t="e">
        <f>C69+M69*VLOOKUP(E69,ParametersB,2,FALSE)+H69*(VLOOKUP(E69,ParametersB,IF(G69=Lijsten!#REF!,3,4),FALSE)+VLOOKUP(E69,ParametersB,5,FALSE))</f>
        <v>#N/A</v>
      </c>
      <c r="E69" s="17" t="s">
        <v>50</v>
      </c>
      <c r="F69" s="17"/>
      <c r="G69" s="17" t="s">
        <v>47</v>
      </c>
      <c r="H69" s="37">
        <f>K69</f>
        <v>0</v>
      </c>
      <c r="I69" s="22"/>
      <c r="J69" s="10"/>
      <c r="K69" s="12">
        <f>COUNTIF(Entries,$E69)</f>
        <v>0</v>
      </c>
      <c r="L69" s="10"/>
      <c r="M69" s="12" t="e">
        <f>IF(ISBLANK(N69),_xlfn.CEILING.PRECISE(H69/VLOOKUP(E69,ParametersB,6,FALSE)),N69)</f>
        <v>#N/A</v>
      </c>
      <c r="N69" s="28"/>
      <c r="O69" s="10"/>
    </row>
    <row r="70" spans="1:15" ht="18.75" hidden="1" x14ac:dyDescent="0.25">
      <c r="A70" s="10"/>
      <c r="B70" s="8"/>
      <c r="C70" s="5"/>
      <c r="D70" s="6"/>
      <c r="E70" s="33" t="s">
        <v>32</v>
      </c>
      <c r="F70" s="50"/>
      <c r="G70" s="7"/>
      <c r="H70" s="24"/>
      <c r="I70" s="23"/>
      <c r="J70" s="11"/>
      <c r="K70" s="44"/>
      <c r="L70" s="11"/>
      <c r="M70" s="23"/>
      <c r="N70" s="27"/>
      <c r="O70" s="11"/>
    </row>
    <row r="71" spans="1:15" ht="18.75" hidden="1" x14ac:dyDescent="0.25">
      <c r="A71" s="16"/>
      <c r="B71" s="8"/>
      <c r="C71" s="3" t="e">
        <f>IF(ISBLANK(A71),D69+IF(E70=Lijsten!#REF!,15/24/60,0),A71)</f>
        <v>#N/A</v>
      </c>
      <c r="D71" s="4" t="e">
        <f>C71+M71*VLOOKUP(E71,ParametersB,2,FALSE)+H71*(VLOOKUP(E71,ParametersB,IF(G71=Lijsten!#REF!,3,4),FALSE)+VLOOKUP(E71,ParametersB,5,FALSE))</f>
        <v>#N/A</v>
      </c>
      <c r="E71" s="17" t="s">
        <v>50</v>
      </c>
      <c r="F71" s="17"/>
      <c r="G71" s="17" t="s">
        <v>47</v>
      </c>
      <c r="H71" s="37">
        <f>K71</f>
        <v>0</v>
      </c>
      <c r="I71" s="22"/>
      <c r="J71" s="10"/>
      <c r="K71" s="12">
        <f>COUNTIF(Entries,$E71)</f>
        <v>0</v>
      </c>
      <c r="L71" s="10"/>
      <c r="M71" s="12" t="e">
        <f>IF(ISBLANK(N71),_xlfn.CEILING.PRECISE(H71/VLOOKUP(E71,ParametersB,6,FALSE)),N71)</f>
        <v>#N/A</v>
      </c>
      <c r="N71" s="28"/>
      <c r="O71" s="10"/>
    </row>
    <row r="72" spans="1:15" ht="18.75" hidden="1" x14ac:dyDescent="0.25">
      <c r="A72" s="10"/>
      <c r="B72" s="8"/>
      <c r="C72" s="5"/>
      <c r="D72" s="6"/>
      <c r="E72" s="33" t="s">
        <v>32</v>
      </c>
      <c r="F72" s="50"/>
      <c r="G72" s="7"/>
      <c r="H72" s="24"/>
      <c r="I72" s="23"/>
      <c r="J72" s="11"/>
      <c r="K72" s="44"/>
      <c r="L72" s="11"/>
      <c r="M72" s="23"/>
      <c r="N72" s="27"/>
      <c r="O72" s="11"/>
    </row>
    <row r="73" spans="1:15" ht="18.75" hidden="1" x14ac:dyDescent="0.25">
      <c r="A73" s="16"/>
      <c r="B73" s="8"/>
      <c r="C73" s="3" t="e">
        <f>IF(ISBLANK(A73),D71+IF(E72=Lijsten!#REF!,15/24/60,0),A73)</f>
        <v>#N/A</v>
      </c>
      <c r="D73" s="4" t="e">
        <f>C73+M73*VLOOKUP(E73,ParametersB,2,FALSE)+H73*(VLOOKUP(E73,ParametersB,IF(G73=Lijsten!#REF!,3,4),FALSE)+VLOOKUP(E73,ParametersB,5,FALSE))</f>
        <v>#N/A</v>
      </c>
      <c r="E73" s="17" t="s">
        <v>50</v>
      </c>
      <c r="F73" s="17"/>
      <c r="G73" s="17" t="s">
        <v>47</v>
      </c>
      <c r="H73" s="37">
        <f>K73</f>
        <v>0</v>
      </c>
      <c r="I73" s="22"/>
      <c r="J73" s="10"/>
      <c r="K73" s="12">
        <f>COUNTIF(Entries,$E73)</f>
        <v>0</v>
      </c>
      <c r="L73" s="10"/>
      <c r="M73" s="12" t="e">
        <f>IF(ISBLANK(N73),_xlfn.CEILING.PRECISE(H73/VLOOKUP(E73,ParametersB,6,FALSE)),N73)</f>
        <v>#N/A</v>
      </c>
      <c r="N73" s="28"/>
      <c r="O73" s="10"/>
    </row>
    <row r="74" spans="1:15" ht="18.75" hidden="1" x14ac:dyDescent="0.25">
      <c r="A74" s="10"/>
      <c r="B74" s="8"/>
      <c r="C74" s="5"/>
      <c r="D74" s="6"/>
      <c r="E74" s="33" t="s">
        <v>32</v>
      </c>
      <c r="F74" s="50"/>
      <c r="G74" s="7"/>
      <c r="H74" s="24"/>
      <c r="I74" s="23"/>
      <c r="J74" s="11"/>
      <c r="K74" s="44"/>
      <c r="L74" s="11"/>
      <c r="M74" s="23"/>
      <c r="N74" s="27"/>
      <c r="O74" s="11"/>
    </row>
    <row r="75" spans="1:15" ht="18.75" hidden="1" x14ac:dyDescent="0.25">
      <c r="A75" s="16"/>
      <c r="B75" s="8"/>
      <c r="C75" s="3" t="e">
        <f>IF(ISBLANK(A75),D73+IF(E74=Lijsten!#REF!,15/24/60,0),A75)</f>
        <v>#N/A</v>
      </c>
      <c r="D75" s="4" t="e">
        <f>C75+M75*VLOOKUP(E75,ParametersB,2,FALSE)+H75*(VLOOKUP(E75,ParametersB,IF(G75=Lijsten!#REF!,3,4),FALSE)+VLOOKUP(E75,ParametersB,5,FALSE))</f>
        <v>#N/A</v>
      </c>
      <c r="E75" s="17" t="s">
        <v>50</v>
      </c>
      <c r="F75" s="17"/>
      <c r="G75" s="17" t="s">
        <v>47</v>
      </c>
      <c r="H75" s="37">
        <f>K75</f>
        <v>0</v>
      </c>
      <c r="I75" s="22"/>
      <c r="J75" s="10"/>
      <c r="K75" s="12">
        <f>COUNTIF(Entries,$E75)</f>
        <v>0</v>
      </c>
      <c r="L75" s="10"/>
      <c r="M75" s="12" t="e">
        <f>IF(ISBLANK(N75),_xlfn.CEILING.PRECISE(H75/VLOOKUP(E75,ParametersB,6,FALSE)),N75)</f>
        <v>#N/A</v>
      </c>
      <c r="N75" s="28"/>
      <c r="O75" s="10"/>
    </row>
    <row r="76" spans="1:15" ht="18.75" hidden="1" x14ac:dyDescent="0.25">
      <c r="A76" s="10"/>
      <c r="B76" s="8"/>
      <c r="C76" s="5"/>
      <c r="D76" s="6"/>
      <c r="E76" s="33" t="s">
        <v>32</v>
      </c>
      <c r="F76" s="50"/>
      <c r="G76" s="7"/>
      <c r="H76" s="24"/>
      <c r="I76" s="23"/>
      <c r="J76" s="11"/>
      <c r="K76" s="44"/>
      <c r="L76" s="11"/>
      <c r="M76" s="23"/>
      <c r="N76" s="27"/>
      <c r="O76" s="11"/>
    </row>
    <row r="77" spans="1:15" ht="18.75" hidden="1" x14ac:dyDescent="0.25">
      <c r="A77" s="16"/>
      <c r="B77" s="8"/>
      <c r="C77" s="3" t="e">
        <f>IF(ISBLANK(A77),D75+IF(E76=Lijsten!#REF!,15/24/60,0),A77)</f>
        <v>#N/A</v>
      </c>
      <c r="D77" s="4" t="e">
        <f>C77+M77*VLOOKUP(E77,ParametersB,2,FALSE)+H77*(VLOOKUP(E77,ParametersB,IF(G77=Lijsten!#REF!,3,4),FALSE)+VLOOKUP(E77,ParametersB,5,FALSE))</f>
        <v>#N/A</v>
      </c>
      <c r="E77" s="17" t="s">
        <v>50</v>
      </c>
      <c r="F77" s="17"/>
      <c r="G77" s="17" t="s">
        <v>47</v>
      </c>
      <c r="H77" s="37">
        <f>K77</f>
        <v>0</v>
      </c>
      <c r="I77" s="22"/>
      <c r="J77" s="10"/>
      <c r="K77" s="12">
        <f>COUNTIF(Entries,$E77)</f>
        <v>0</v>
      </c>
      <c r="L77" s="10"/>
      <c r="M77" s="12" t="e">
        <f>IF(ISBLANK(N77),_xlfn.CEILING.PRECISE(H77/VLOOKUP(E77,ParametersB,6,FALSE)),N77)</f>
        <v>#N/A</v>
      </c>
      <c r="N77" s="28"/>
      <c r="O77" s="10"/>
    </row>
    <row r="78" spans="1:15" ht="18.75" hidden="1" x14ac:dyDescent="0.25">
      <c r="A78" s="10"/>
      <c r="B78" s="8"/>
      <c r="C78" s="5"/>
      <c r="D78" s="6"/>
      <c r="E78" s="33" t="s">
        <v>32</v>
      </c>
      <c r="F78" s="50"/>
      <c r="G78" s="7"/>
      <c r="H78" s="24"/>
      <c r="I78" s="23"/>
      <c r="J78" s="11"/>
      <c r="K78" s="44"/>
      <c r="L78" s="11"/>
      <c r="M78" s="23"/>
      <c r="N78" s="27"/>
      <c r="O78" s="11"/>
    </row>
    <row r="79" spans="1:15" ht="18.75" hidden="1" x14ac:dyDescent="0.25">
      <c r="A79" s="16"/>
      <c r="B79" s="8"/>
      <c r="C79" s="3" t="e">
        <f>IF(ISBLANK(A79),D77+IF(E78=Lijsten!#REF!,15/24/60,0),A79)</f>
        <v>#N/A</v>
      </c>
      <c r="D79" s="4" t="e">
        <f>C79+M79*VLOOKUP(E79,ParametersB,2,FALSE)+H79*(VLOOKUP(E79,ParametersB,IF(G79=Lijsten!#REF!,3,4),FALSE)+VLOOKUP(E79,ParametersB,5,FALSE))</f>
        <v>#N/A</v>
      </c>
      <c r="E79" s="17" t="s">
        <v>50</v>
      </c>
      <c r="F79" s="17"/>
      <c r="G79" s="17" t="s">
        <v>47</v>
      </c>
      <c r="H79" s="37">
        <f>K79</f>
        <v>0</v>
      </c>
      <c r="I79" s="22"/>
      <c r="J79" s="10"/>
      <c r="K79" s="12">
        <f>COUNTIF(Entries,$E79)</f>
        <v>0</v>
      </c>
      <c r="L79" s="10"/>
      <c r="M79" s="12" t="e">
        <f>IF(ISBLANK(N79),_xlfn.CEILING.PRECISE(H79/VLOOKUP(E79,ParametersB,6,FALSE)),N79)</f>
        <v>#N/A</v>
      </c>
      <c r="N79" s="28"/>
      <c r="O79" s="10"/>
    </row>
    <row r="80" spans="1:15" ht="18.75" hidden="1" x14ac:dyDescent="0.25">
      <c r="A80" s="10"/>
      <c r="B80" s="8"/>
      <c r="C80" s="5"/>
      <c r="D80" s="6"/>
      <c r="E80" s="33" t="s">
        <v>32</v>
      </c>
      <c r="F80" s="50"/>
      <c r="G80" s="7"/>
      <c r="H80" s="24"/>
      <c r="I80" s="23"/>
      <c r="J80" s="11"/>
      <c r="K80" s="44"/>
      <c r="L80" s="11"/>
      <c r="M80" s="23"/>
      <c r="N80" s="27"/>
      <c r="O80" s="11"/>
    </row>
    <row r="81" spans="1:15" ht="18.75" hidden="1" x14ac:dyDescent="0.25">
      <c r="A81" s="16"/>
      <c r="B81" s="8"/>
      <c r="C81" s="3" t="e">
        <f>IF(ISBLANK(A81),D79+IF(E80=Lijsten!#REF!,15/24/60,0),A81)</f>
        <v>#N/A</v>
      </c>
      <c r="D81" s="4" t="e">
        <f>C81+M81*VLOOKUP(E81,ParametersB,2,FALSE)+H81*(VLOOKUP(E81,ParametersB,IF(G81=Lijsten!#REF!,3,4),FALSE)+VLOOKUP(E81,ParametersB,5,FALSE))</f>
        <v>#N/A</v>
      </c>
      <c r="E81" s="17" t="s">
        <v>50</v>
      </c>
      <c r="F81" s="17"/>
      <c r="G81" s="17" t="s">
        <v>47</v>
      </c>
      <c r="H81" s="37">
        <f>K81</f>
        <v>0</v>
      </c>
      <c r="I81" s="22"/>
      <c r="J81" s="10"/>
      <c r="K81" s="12">
        <f>COUNTIF(Entries,$E81)</f>
        <v>0</v>
      </c>
      <c r="L81" s="10"/>
      <c r="M81" s="12" t="e">
        <f>IF(ISBLANK(N81),_xlfn.CEILING.PRECISE(H81/VLOOKUP(E81,ParametersB,6,FALSE)),N81)</f>
        <v>#N/A</v>
      </c>
      <c r="N81" s="28"/>
      <c r="O81" s="10"/>
    </row>
    <row r="82" spans="1:15" ht="18.75" hidden="1" x14ac:dyDescent="0.25">
      <c r="A82" s="10"/>
      <c r="B82" s="8"/>
      <c r="C82" s="5"/>
      <c r="D82" s="6"/>
      <c r="E82" s="33" t="s">
        <v>32</v>
      </c>
      <c r="F82" s="50"/>
      <c r="G82" s="7"/>
      <c r="H82" s="24"/>
      <c r="I82" s="23"/>
      <c r="J82" s="11"/>
      <c r="K82" s="44"/>
      <c r="L82" s="11"/>
      <c r="M82" s="23"/>
      <c r="N82" s="27"/>
      <c r="O82" s="11"/>
    </row>
    <row r="83" spans="1:15" ht="18.75" hidden="1" x14ac:dyDescent="0.25">
      <c r="A83" s="16"/>
      <c r="B83" s="8"/>
      <c r="C83" s="3" t="e">
        <f>IF(ISBLANK(A83),D81+IF(E82=Lijsten!#REF!,15/24/60,0),A83)</f>
        <v>#N/A</v>
      </c>
      <c r="D83" s="4" t="e">
        <f>C83+M83*VLOOKUP(E83,ParametersB,2,FALSE)+H83*(VLOOKUP(E83,ParametersB,IF(G83=Lijsten!#REF!,3,4),FALSE)+VLOOKUP(E83,ParametersB,5,FALSE))</f>
        <v>#N/A</v>
      </c>
      <c r="E83" s="17" t="s">
        <v>50</v>
      </c>
      <c r="F83" s="17"/>
      <c r="G83" s="17" t="s">
        <v>47</v>
      </c>
      <c r="H83" s="37">
        <f>K83</f>
        <v>0</v>
      </c>
      <c r="I83" s="22"/>
      <c r="J83" s="10"/>
      <c r="K83" s="12">
        <f>COUNTIF(Entries,$E83)</f>
        <v>0</v>
      </c>
      <c r="L83" s="10"/>
      <c r="M83" s="12" t="e">
        <f>IF(ISBLANK(N83),_xlfn.CEILING.PRECISE(H83/VLOOKUP(E83,ParametersB,6,FALSE)),N83)</f>
        <v>#N/A</v>
      </c>
      <c r="N83" s="28"/>
      <c r="O83" s="10"/>
    </row>
    <row r="84" spans="1:15" ht="18.75" hidden="1" x14ac:dyDescent="0.25">
      <c r="A84" s="10"/>
      <c r="B84" s="8"/>
      <c r="C84" s="5"/>
      <c r="D84" s="6"/>
      <c r="E84" s="33" t="s">
        <v>32</v>
      </c>
      <c r="F84" s="50"/>
      <c r="G84" s="7"/>
      <c r="H84" s="24"/>
      <c r="I84" s="23"/>
      <c r="J84" s="11"/>
      <c r="K84" s="44"/>
      <c r="L84" s="11"/>
      <c r="M84" s="23"/>
      <c r="N84" s="27"/>
      <c r="O84" s="11"/>
    </row>
    <row r="85" spans="1:15" ht="18.75" hidden="1" x14ac:dyDescent="0.25">
      <c r="A85" s="16"/>
      <c r="B85" s="8"/>
      <c r="C85" s="3" t="e">
        <f>IF(ISBLANK(A85),D83+IF(E84=Lijsten!#REF!,15/24/60,0),A85)</f>
        <v>#N/A</v>
      </c>
      <c r="D85" s="4" t="e">
        <f>C85+M85*VLOOKUP(E85,ParametersB,2,FALSE)+H85*(VLOOKUP(E85,ParametersB,IF(G85=Lijsten!#REF!,3,4),FALSE)+VLOOKUP(E85,ParametersB,5,FALSE))</f>
        <v>#N/A</v>
      </c>
      <c r="E85" s="17" t="s">
        <v>50</v>
      </c>
      <c r="F85" s="17"/>
      <c r="G85" s="17" t="s">
        <v>47</v>
      </c>
      <c r="H85" s="37">
        <f>K85</f>
        <v>0</v>
      </c>
      <c r="I85" s="22"/>
      <c r="J85" s="10"/>
      <c r="K85" s="12">
        <f>COUNTIF(Entries,$E85)</f>
        <v>0</v>
      </c>
      <c r="L85" s="10"/>
      <c r="M85" s="12" t="e">
        <f>IF(ISBLANK(N85),_xlfn.CEILING.PRECISE(H85/VLOOKUP(E85,ParametersB,6,FALSE)),N85)</f>
        <v>#N/A</v>
      </c>
      <c r="N85" s="28"/>
      <c r="O85" s="10"/>
    </row>
    <row r="86" spans="1:15" ht="18.75" hidden="1" x14ac:dyDescent="0.25">
      <c r="A86" s="10"/>
      <c r="B86" s="8"/>
      <c r="C86" s="5"/>
      <c r="D86" s="6"/>
      <c r="E86" s="33" t="s">
        <v>32</v>
      </c>
      <c r="F86" s="50"/>
      <c r="G86" s="7"/>
      <c r="H86" s="24"/>
      <c r="I86" s="23"/>
      <c r="J86" s="11"/>
      <c r="K86" s="44"/>
      <c r="L86" s="11"/>
      <c r="M86" s="23"/>
      <c r="N86" s="27"/>
      <c r="O86" s="11"/>
    </row>
    <row r="87" spans="1:15" ht="18.75" hidden="1" x14ac:dyDescent="0.25">
      <c r="A87" s="16"/>
      <c r="B87" s="8"/>
      <c r="C87" s="3" t="e">
        <f>IF(ISBLANK(A87),D85+IF(E86=Lijsten!#REF!,15/24/60,0),A87)</f>
        <v>#N/A</v>
      </c>
      <c r="D87" s="4" t="e">
        <f>C87+M87*VLOOKUP(E87,ParametersB,2,FALSE)+H87*(VLOOKUP(E87,ParametersB,IF(G87=Lijsten!#REF!,3,4),FALSE)+VLOOKUP(E87,ParametersB,5,FALSE))</f>
        <v>#N/A</v>
      </c>
      <c r="E87" s="17" t="s">
        <v>50</v>
      </c>
      <c r="F87" s="17"/>
      <c r="G87" s="17" t="s">
        <v>47</v>
      </c>
      <c r="H87" s="37">
        <f>K87</f>
        <v>0</v>
      </c>
      <c r="I87" s="22"/>
      <c r="J87" s="10"/>
      <c r="K87" s="12">
        <f>COUNTIF(Entries,$E87)</f>
        <v>0</v>
      </c>
      <c r="L87" s="10"/>
      <c r="M87" s="12" t="e">
        <f>IF(ISBLANK(N87),_xlfn.CEILING.PRECISE(H87/VLOOKUP(E87,ParametersB,6,FALSE)),N87)</f>
        <v>#N/A</v>
      </c>
      <c r="N87" s="28"/>
      <c r="O87" s="10"/>
    </row>
    <row r="88" spans="1:15" ht="18.75" hidden="1" x14ac:dyDescent="0.25">
      <c r="A88" s="10"/>
      <c r="B88" s="8"/>
      <c r="C88" s="5"/>
      <c r="D88" s="6"/>
      <c r="E88" s="33" t="s">
        <v>32</v>
      </c>
      <c r="F88" s="50"/>
      <c r="G88" s="7"/>
      <c r="H88" s="24"/>
      <c r="I88" s="23"/>
      <c r="J88" s="11"/>
      <c r="K88" s="44"/>
      <c r="L88" s="11"/>
      <c r="M88" s="23"/>
      <c r="N88" s="27"/>
      <c r="O88" s="11"/>
    </row>
    <row r="89" spans="1:15" ht="18.75" hidden="1" x14ac:dyDescent="0.25">
      <c r="A89" s="16"/>
      <c r="B89" s="8"/>
      <c r="C89" s="3" t="e">
        <f>IF(ISBLANK(A89),D87+IF(E88=Lijsten!#REF!,15/24/60,0),A89)</f>
        <v>#N/A</v>
      </c>
      <c r="D89" s="4" t="e">
        <f>C89+M89*VLOOKUP(E89,ParametersB,2,FALSE)+H89*(VLOOKUP(E89,ParametersB,IF(G89=Lijsten!#REF!,3,4),FALSE)+VLOOKUP(E89,ParametersB,5,FALSE))</f>
        <v>#N/A</v>
      </c>
      <c r="E89" s="17" t="s">
        <v>50</v>
      </c>
      <c r="F89" s="17"/>
      <c r="G89" s="17" t="s">
        <v>47</v>
      </c>
      <c r="H89" s="37">
        <f>K89</f>
        <v>0</v>
      </c>
      <c r="I89" s="22"/>
      <c r="J89" s="10"/>
      <c r="K89" s="12">
        <f>COUNTIF(Entries,$E89)</f>
        <v>0</v>
      </c>
      <c r="L89" s="10"/>
      <c r="M89" s="12" t="e">
        <f>IF(ISBLANK(N89),_xlfn.CEILING.PRECISE(H89/VLOOKUP(E89,ParametersB,6,FALSE)),N89)</f>
        <v>#N/A</v>
      </c>
      <c r="N89" s="28"/>
      <c r="O89" s="10"/>
    </row>
    <row r="90" spans="1:15" ht="18.75" hidden="1" x14ac:dyDescent="0.25">
      <c r="A90" s="10"/>
      <c r="B90" s="8"/>
      <c r="C90" s="5"/>
      <c r="D90" s="6"/>
      <c r="E90" s="33" t="s">
        <v>32</v>
      </c>
      <c r="F90" s="50"/>
      <c r="G90" s="7"/>
      <c r="H90" s="24"/>
      <c r="I90" s="23"/>
      <c r="J90" s="11"/>
      <c r="K90" s="44"/>
      <c r="L90" s="11"/>
      <c r="M90" s="23"/>
      <c r="N90" s="27"/>
      <c r="O90" s="11"/>
    </row>
    <row r="91" spans="1:15" ht="18.75" hidden="1" x14ac:dyDescent="0.25">
      <c r="A91" s="16"/>
      <c r="B91" s="8"/>
      <c r="C91" s="3" t="e">
        <f>IF(ISBLANK(A91),D89+IF(E90=Lijsten!#REF!,15/24/60,0),A91)</f>
        <v>#N/A</v>
      </c>
      <c r="D91" s="4" t="e">
        <f>C91+M91*VLOOKUP(E91,ParametersB,2,FALSE)+H91*(VLOOKUP(E91,ParametersB,IF(G91=Lijsten!#REF!,3,4),FALSE)+VLOOKUP(E91,ParametersB,5,FALSE))</f>
        <v>#N/A</v>
      </c>
      <c r="E91" s="17" t="s">
        <v>50</v>
      </c>
      <c r="F91" s="17"/>
      <c r="G91" s="17" t="s">
        <v>47</v>
      </c>
      <c r="H91" s="37">
        <f>K91</f>
        <v>0</v>
      </c>
      <c r="I91" s="22"/>
      <c r="J91" s="10"/>
      <c r="K91" s="12">
        <f>COUNTIF(Entries,$E91)</f>
        <v>0</v>
      </c>
      <c r="L91" s="10"/>
      <c r="M91" s="12" t="e">
        <f>IF(ISBLANK(N91),_xlfn.CEILING.PRECISE(H91/VLOOKUP(E91,ParametersB,6,FALSE)),N91)</f>
        <v>#N/A</v>
      </c>
      <c r="N91" s="28"/>
      <c r="O91" s="10"/>
    </row>
    <row r="92" spans="1:15" ht="18.75" hidden="1" x14ac:dyDescent="0.25">
      <c r="A92" s="10"/>
      <c r="B92" s="8"/>
      <c r="C92" s="5"/>
      <c r="D92" s="6"/>
      <c r="E92" s="33" t="s">
        <v>32</v>
      </c>
      <c r="F92" s="50"/>
      <c r="G92" s="7"/>
      <c r="H92" s="24"/>
      <c r="I92" s="23"/>
      <c r="J92" s="11"/>
      <c r="K92" s="44"/>
      <c r="L92" s="11"/>
      <c r="M92" s="23"/>
      <c r="N92" s="27"/>
      <c r="O92" s="11"/>
    </row>
    <row r="93" spans="1:15" ht="18.75" hidden="1" x14ac:dyDescent="0.25">
      <c r="A93" s="16"/>
      <c r="B93" s="8"/>
      <c r="C93" s="3" t="e">
        <f>IF(ISBLANK(A93),D91+IF(E92=Lijsten!#REF!,15/24/60,0),A93)</f>
        <v>#N/A</v>
      </c>
      <c r="D93" s="4" t="e">
        <f>C93+M93*VLOOKUP(E93,ParametersB,2,FALSE)+H93*(VLOOKUP(E93,ParametersB,IF(G93=Lijsten!#REF!,3,4),FALSE)+VLOOKUP(E93,ParametersB,5,FALSE))</f>
        <v>#N/A</v>
      </c>
      <c r="E93" s="17" t="s">
        <v>50</v>
      </c>
      <c r="F93" s="17"/>
      <c r="G93" s="17" t="s">
        <v>47</v>
      </c>
      <c r="H93" s="37">
        <f>K93</f>
        <v>0</v>
      </c>
      <c r="I93" s="22"/>
      <c r="J93" s="10"/>
      <c r="K93" s="12">
        <f>COUNTIF(Entries,$E93)</f>
        <v>0</v>
      </c>
      <c r="L93" s="10"/>
      <c r="M93" s="12" t="e">
        <f>IF(ISBLANK(N93),_xlfn.CEILING.PRECISE(H93/VLOOKUP(E93,ParametersB,6,FALSE)),N93)</f>
        <v>#N/A</v>
      </c>
      <c r="N93" s="28"/>
      <c r="O93" s="10"/>
    </row>
    <row r="94" spans="1:15" ht="18.75" hidden="1" x14ac:dyDescent="0.25">
      <c r="A94" s="10"/>
      <c r="B94" s="8"/>
      <c r="C94" s="5"/>
      <c r="D94" s="6"/>
      <c r="E94" s="33" t="s">
        <v>32</v>
      </c>
      <c r="F94" s="50"/>
      <c r="G94" s="7"/>
      <c r="H94" s="24"/>
      <c r="I94" s="23"/>
      <c r="J94" s="11"/>
      <c r="K94" s="44"/>
      <c r="L94" s="11"/>
      <c r="M94" s="23"/>
      <c r="N94" s="27"/>
      <c r="O94" s="11"/>
    </row>
    <row r="95" spans="1:15" ht="18.75" hidden="1" x14ac:dyDescent="0.25">
      <c r="A95" s="16"/>
      <c r="B95" s="8"/>
      <c r="C95" s="3" t="e">
        <f>IF(ISBLANK(A95),D93+IF(E94=Lijsten!#REF!,15/24/60,0),A95)</f>
        <v>#N/A</v>
      </c>
      <c r="D95" s="4" t="e">
        <f>C95+M95*VLOOKUP(E95,ParametersB,2,FALSE)+H95*(VLOOKUP(E95,ParametersB,IF(G95=Lijsten!#REF!,3,4),FALSE)+VLOOKUP(E95,ParametersB,5,FALSE))</f>
        <v>#N/A</v>
      </c>
      <c r="E95" s="17" t="s">
        <v>50</v>
      </c>
      <c r="F95" s="17"/>
      <c r="G95" s="17" t="s">
        <v>47</v>
      </c>
      <c r="H95" s="37">
        <f>K95</f>
        <v>0</v>
      </c>
      <c r="I95" s="22"/>
      <c r="J95" s="10"/>
      <c r="K95" s="12">
        <f>COUNTIF(Entries,$E95)</f>
        <v>0</v>
      </c>
      <c r="L95" s="10"/>
      <c r="M95" s="12" t="e">
        <f>IF(ISBLANK(N95),_xlfn.CEILING.PRECISE(H95/VLOOKUP(E95,ParametersB,6,FALSE)),N95)</f>
        <v>#N/A</v>
      </c>
      <c r="N95" s="28"/>
      <c r="O95" s="10"/>
    </row>
    <row r="96" spans="1:15" ht="18.75" hidden="1" x14ac:dyDescent="0.25">
      <c r="A96" s="10"/>
      <c r="B96" s="8"/>
      <c r="C96" s="5"/>
      <c r="D96" s="6"/>
      <c r="E96" s="33" t="s">
        <v>32</v>
      </c>
      <c r="F96" s="50"/>
      <c r="G96" s="7"/>
      <c r="H96" s="24"/>
      <c r="I96" s="23"/>
      <c r="J96" s="11"/>
      <c r="K96" s="44"/>
      <c r="L96" s="11"/>
      <c r="M96" s="23"/>
      <c r="N96" s="27"/>
      <c r="O96" s="11"/>
    </row>
    <row r="97" spans="1:15" ht="18.75" hidden="1" x14ac:dyDescent="0.25">
      <c r="A97" s="16"/>
      <c r="B97" s="8"/>
      <c r="C97" s="3" t="e">
        <f>IF(ISBLANK(A97),D95+IF(E96=Lijsten!#REF!,15/24/60,0),A97)</f>
        <v>#N/A</v>
      </c>
      <c r="D97" s="4" t="e">
        <f>C97+M97*VLOOKUP(E97,ParametersB,2,FALSE)+H97*(VLOOKUP(E97,ParametersB,IF(G97=Lijsten!#REF!,3,4),FALSE)+VLOOKUP(E97,ParametersB,5,FALSE))</f>
        <v>#N/A</v>
      </c>
      <c r="E97" s="17" t="s">
        <v>50</v>
      </c>
      <c r="F97" s="17"/>
      <c r="G97" s="17" t="s">
        <v>47</v>
      </c>
      <c r="H97" s="37">
        <f>K97</f>
        <v>0</v>
      </c>
      <c r="I97" s="22"/>
      <c r="J97" s="10"/>
      <c r="K97" s="12">
        <f>COUNTIF(Entries,$E97)</f>
        <v>0</v>
      </c>
      <c r="L97" s="10"/>
      <c r="M97" s="12" t="e">
        <f>IF(ISBLANK(N97),_xlfn.CEILING.PRECISE(H97/VLOOKUP(E97,ParametersB,6,FALSE)),N97)</f>
        <v>#N/A</v>
      </c>
      <c r="N97" s="28"/>
      <c r="O97" s="10"/>
    </row>
    <row r="98" spans="1:15" ht="18.75" hidden="1" x14ac:dyDescent="0.25">
      <c r="A98" s="10"/>
      <c r="B98" s="8"/>
      <c r="C98" s="5"/>
      <c r="D98" s="6"/>
      <c r="E98" s="33" t="s">
        <v>32</v>
      </c>
      <c r="F98" s="50"/>
      <c r="G98" s="7"/>
      <c r="H98" s="24"/>
      <c r="I98" s="23"/>
      <c r="J98" s="11"/>
      <c r="K98" s="44"/>
      <c r="L98" s="11"/>
      <c r="M98" s="23"/>
      <c r="N98" s="27"/>
      <c r="O98" s="11"/>
    </row>
    <row r="99" spans="1:15" ht="18.75" hidden="1" x14ac:dyDescent="0.25">
      <c r="A99" s="16"/>
      <c r="B99" s="8"/>
      <c r="C99" s="3" t="e">
        <f>IF(ISBLANK(A99),D97+IF(E98=Lijsten!#REF!,15/24/60,0),A99)</f>
        <v>#N/A</v>
      </c>
      <c r="D99" s="4" t="e">
        <f>C99+M99*VLOOKUP(E99,ParametersB,2,FALSE)+H99*(VLOOKUP(E99,ParametersB,IF(G99=Lijsten!#REF!,3,4),FALSE)+VLOOKUP(E99,ParametersB,5,FALSE))</f>
        <v>#N/A</v>
      </c>
      <c r="E99" s="17" t="s">
        <v>50</v>
      </c>
      <c r="F99" s="17"/>
      <c r="G99" s="17" t="s">
        <v>47</v>
      </c>
      <c r="H99" s="37">
        <f>K99</f>
        <v>0</v>
      </c>
      <c r="I99" s="22"/>
      <c r="J99" s="10"/>
      <c r="K99" s="12">
        <f>COUNTIF(Entries,$E99)</f>
        <v>0</v>
      </c>
      <c r="L99" s="10"/>
      <c r="M99" s="12" t="e">
        <f>IF(ISBLANK(N99),_xlfn.CEILING.PRECISE(H99/VLOOKUP(E99,ParametersB,6,FALSE)),N99)</f>
        <v>#N/A</v>
      </c>
      <c r="N99" s="28"/>
      <c r="O99" s="10"/>
    </row>
    <row r="100" spans="1:15" ht="18.75" hidden="1" x14ac:dyDescent="0.25">
      <c r="A100" s="10"/>
      <c r="B100" s="8"/>
      <c r="C100" s="5"/>
      <c r="D100" s="6"/>
      <c r="E100" s="33" t="s">
        <v>32</v>
      </c>
      <c r="F100" s="50"/>
      <c r="G100" s="7"/>
      <c r="H100" s="24"/>
      <c r="I100" s="23"/>
      <c r="J100" s="11"/>
      <c r="K100" s="44"/>
      <c r="L100" s="11"/>
      <c r="M100" s="23"/>
      <c r="N100" s="27"/>
      <c r="O100" s="11"/>
    </row>
    <row r="101" spans="1:15" ht="18.75" hidden="1" x14ac:dyDescent="0.25">
      <c r="A101" s="16"/>
      <c r="B101" s="8"/>
      <c r="C101" s="3" t="e">
        <f>IF(ISBLANK(A101),D99+IF(E100=Lijsten!#REF!,15/24/60,0),A101)</f>
        <v>#N/A</v>
      </c>
      <c r="D101" s="4" t="e">
        <f>C101+M101*VLOOKUP(E101,ParametersB,2,FALSE)+H101*(VLOOKUP(E101,ParametersB,IF(G101=Lijsten!#REF!,3,4),FALSE)+VLOOKUP(E101,ParametersB,5,FALSE))</f>
        <v>#N/A</v>
      </c>
      <c r="E101" s="17" t="s">
        <v>50</v>
      </c>
      <c r="F101" s="17"/>
      <c r="G101" s="17" t="s">
        <v>47</v>
      </c>
      <c r="H101" s="37">
        <f>K101</f>
        <v>0</v>
      </c>
      <c r="I101" s="22"/>
      <c r="J101" s="10"/>
      <c r="K101" s="12">
        <f>COUNTIF(Entries,$E101)</f>
        <v>0</v>
      </c>
      <c r="L101" s="10"/>
      <c r="M101" s="12" t="e">
        <f>IF(ISBLANK(N101),_xlfn.CEILING.PRECISE(H101/VLOOKUP(E101,ParametersB,6,FALSE)),N101)</f>
        <v>#N/A</v>
      </c>
      <c r="N101" s="28"/>
      <c r="O101" s="10"/>
    </row>
    <row r="102" spans="1:15" ht="18.75" hidden="1" x14ac:dyDescent="0.25">
      <c r="A102" s="10"/>
      <c r="B102" s="8"/>
      <c r="C102" s="5"/>
      <c r="D102" s="6"/>
      <c r="E102" s="33" t="s">
        <v>32</v>
      </c>
      <c r="F102" s="50"/>
      <c r="G102" s="7"/>
      <c r="H102" s="24"/>
      <c r="I102" s="23"/>
      <c r="J102" s="11"/>
      <c r="K102" s="44"/>
      <c r="L102" s="11"/>
      <c r="M102" s="23"/>
      <c r="N102" s="27"/>
      <c r="O102" s="11"/>
    </row>
    <row r="103" spans="1:15" ht="18.75" hidden="1" x14ac:dyDescent="0.25">
      <c r="A103" s="16"/>
      <c r="B103" s="8"/>
      <c r="C103" s="3" t="e">
        <f>IF(ISBLANK(A103),D101+IF(E102=Lijsten!#REF!,15/24/60,0),A103)</f>
        <v>#N/A</v>
      </c>
      <c r="D103" s="4" t="e">
        <f>C103+M103*VLOOKUP(E103,ParametersB,2,FALSE)+H103*(VLOOKUP(E103,ParametersB,IF(G103=Lijsten!#REF!,3,4),FALSE)+VLOOKUP(E103,ParametersB,5,FALSE))</f>
        <v>#N/A</v>
      </c>
      <c r="E103" s="17" t="s">
        <v>50</v>
      </c>
      <c r="F103" s="17"/>
      <c r="G103" s="17" t="s">
        <v>47</v>
      </c>
      <c r="H103" s="37">
        <f>K103</f>
        <v>0</v>
      </c>
      <c r="I103" s="22"/>
      <c r="J103" s="10"/>
      <c r="K103" s="12">
        <f>COUNTIF(Entries,$E103)</f>
        <v>0</v>
      </c>
      <c r="L103" s="10"/>
      <c r="M103" s="12" t="e">
        <f>IF(ISBLANK(N103),_xlfn.CEILING.PRECISE(H103/VLOOKUP(E103,ParametersB,6,FALSE)),N103)</f>
        <v>#N/A</v>
      </c>
      <c r="N103" s="28"/>
      <c r="O103" s="10"/>
    </row>
    <row r="104" spans="1:15" ht="18.75" hidden="1" x14ac:dyDescent="0.25">
      <c r="A104" s="10"/>
      <c r="B104" s="8"/>
      <c r="C104" s="5"/>
      <c r="D104" s="6"/>
      <c r="E104" s="33" t="s">
        <v>32</v>
      </c>
      <c r="F104" s="50"/>
      <c r="G104" s="7"/>
      <c r="H104" s="24"/>
      <c r="I104" s="23"/>
      <c r="J104" s="11"/>
      <c r="K104" s="44"/>
      <c r="L104" s="11"/>
      <c r="M104" s="23"/>
      <c r="N104" s="27"/>
      <c r="O104" s="11"/>
    </row>
    <row r="105" spans="1:15" ht="18.75" hidden="1" x14ac:dyDescent="0.25">
      <c r="A105" s="16"/>
      <c r="B105" s="8"/>
      <c r="C105" s="3" t="e">
        <f>IF(ISBLANK(A105),D103+IF(E104=Lijsten!#REF!,15/24/60,0),A105)</f>
        <v>#N/A</v>
      </c>
      <c r="D105" s="4" t="e">
        <f>C105+M105*VLOOKUP(E105,ParametersB,2,FALSE)+H105*(VLOOKUP(E105,ParametersB,IF(G105=Lijsten!#REF!,3,4),FALSE)+VLOOKUP(E105,ParametersB,5,FALSE))</f>
        <v>#N/A</v>
      </c>
      <c r="E105" s="17" t="s">
        <v>50</v>
      </c>
      <c r="F105" s="17"/>
      <c r="G105" s="17" t="s">
        <v>47</v>
      </c>
      <c r="H105" s="37">
        <f>K105</f>
        <v>0</v>
      </c>
      <c r="I105" s="22"/>
      <c r="J105" s="10"/>
      <c r="K105" s="12">
        <f>COUNTIF(Entries,$E105)</f>
        <v>0</v>
      </c>
      <c r="L105" s="10"/>
      <c r="M105" s="12" t="e">
        <f>IF(ISBLANK(N105),_xlfn.CEILING.PRECISE(H105/VLOOKUP(E105,ParametersB,6,FALSE)),N105)</f>
        <v>#N/A</v>
      </c>
      <c r="N105" s="28"/>
      <c r="O105" s="10"/>
    </row>
    <row r="106" spans="1:15" ht="18.75" hidden="1" x14ac:dyDescent="0.25">
      <c r="A106" s="10"/>
      <c r="B106" s="8"/>
      <c r="C106" s="5"/>
      <c r="D106" s="6"/>
      <c r="E106" s="33" t="s">
        <v>32</v>
      </c>
      <c r="F106" s="50"/>
      <c r="G106" s="7"/>
      <c r="H106" s="24"/>
      <c r="I106" s="23"/>
      <c r="J106" s="11"/>
      <c r="K106" s="44"/>
      <c r="L106" s="11"/>
      <c r="M106" s="23"/>
      <c r="N106" s="27"/>
      <c r="O106" s="11"/>
    </row>
    <row r="107" spans="1:15" ht="18.75" hidden="1" x14ac:dyDescent="0.25">
      <c r="A107" s="16"/>
      <c r="B107" s="8"/>
      <c r="C107" s="3" t="e">
        <f>IF(ISBLANK(A107),D105+IF(E106=Lijsten!#REF!,15/24/60,0),A107)</f>
        <v>#N/A</v>
      </c>
      <c r="D107" s="4" t="e">
        <f>C107+M107*VLOOKUP(E107,ParametersB,2,FALSE)+H107*(VLOOKUP(E107,ParametersB,IF(G107=Lijsten!#REF!,3,4),FALSE)+VLOOKUP(E107,ParametersB,5,FALSE))</f>
        <v>#N/A</v>
      </c>
      <c r="E107" s="17" t="s">
        <v>50</v>
      </c>
      <c r="F107" s="17"/>
      <c r="G107" s="17" t="s">
        <v>47</v>
      </c>
      <c r="H107" s="37">
        <f>K107</f>
        <v>0</v>
      </c>
      <c r="I107" s="22"/>
      <c r="J107" s="10"/>
      <c r="K107" s="12">
        <f>COUNTIF(Entries,$E107)</f>
        <v>0</v>
      </c>
      <c r="L107" s="10"/>
      <c r="M107" s="12" t="e">
        <f>IF(ISBLANK(N107),_xlfn.CEILING.PRECISE(H107/VLOOKUP(E107,ParametersB,6,FALSE)),N107)</f>
        <v>#N/A</v>
      </c>
      <c r="N107" s="28"/>
      <c r="O107" s="10"/>
    </row>
    <row r="108" spans="1:15" ht="18.75" hidden="1" x14ac:dyDescent="0.25">
      <c r="A108" s="10"/>
      <c r="B108" s="8"/>
      <c r="C108" s="5"/>
      <c r="D108" s="6"/>
      <c r="E108" s="33" t="s">
        <v>32</v>
      </c>
      <c r="F108" s="50"/>
      <c r="G108" s="7"/>
      <c r="H108" s="24"/>
      <c r="I108" s="23"/>
      <c r="J108" s="11"/>
      <c r="K108" s="44"/>
      <c r="L108" s="11"/>
      <c r="M108" s="23"/>
      <c r="N108" s="27"/>
      <c r="O108" s="11"/>
    </row>
    <row r="109" spans="1:15" ht="18.75" hidden="1" x14ac:dyDescent="0.25">
      <c r="A109" s="16"/>
      <c r="B109" s="8"/>
      <c r="C109" s="3" t="e">
        <f>IF(ISBLANK(A109),D107+IF(E108=Lijsten!#REF!,15/24/60,0),A109)</f>
        <v>#N/A</v>
      </c>
      <c r="D109" s="4" t="e">
        <f>C109+M109*VLOOKUP(E109,ParametersB,2,FALSE)+H109*(VLOOKUP(E109,ParametersB,IF(G109=Lijsten!#REF!,3,4),FALSE)+VLOOKUP(E109,ParametersB,5,FALSE))</f>
        <v>#N/A</v>
      </c>
      <c r="E109" s="17" t="s">
        <v>50</v>
      </c>
      <c r="F109" s="17"/>
      <c r="G109" s="17" t="s">
        <v>47</v>
      </c>
      <c r="H109" s="37">
        <f>K109</f>
        <v>0</v>
      </c>
      <c r="I109" s="22"/>
      <c r="J109" s="10"/>
      <c r="K109" s="12">
        <f>COUNTIF(Entries,$E109)</f>
        <v>0</v>
      </c>
      <c r="L109" s="10"/>
      <c r="M109" s="12" t="e">
        <f>IF(ISBLANK(N109),_xlfn.CEILING.PRECISE(H109/VLOOKUP(E109,ParametersB,6,FALSE)),N109)</f>
        <v>#N/A</v>
      </c>
      <c r="N109" s="28"/>
      <c r="O109" s="10"/>
    </row>
    <row r="110" spans="1:15" ht="18.75" hidden="1" x14ac:dyDescent="0.25">
      <c r="A110" s="10"/>
      <c r="B110" s="8"/>
      <c r="C110" s="5"/>
      <c r="D110" s="6"/>
      <c r="E110" s="33" t="s">
        <v>32</v>
      </c>
      <c r="F110" s="50"/>
      <c r="G110" s="7"/>
      <c r="H110" s="24"/>
      <c r="I110" s="23"/>
      <c r="J110" s="11"/>
      <c r="K110" s="44"/>
      <c r="L110" s="11"/>
      <c r="M110" s="23"/>
      <c r="N110" s="27"/>
      <c r="O110" s="11"/>
    </row>
    <row r="111" spans="1:15" ht="18.75" hidden="1" x14ac:dyDescent="0.25">
      <c r="A111" s="16"/>
      <c r="B111" s="8"/>
      <c r="C111" s="3" t="e">
        <f>IF(ISBLANK(A111),D109+IF(E110=Lijsten!#REF!,15/24/60,0),A111)</f>
        <v>#N/A</v>
      </c>
      <c r="D111" s="4" t="e">
        <f>C111+M111*VLOOKUP(E111,ParametersB,2,FALSE)+H111*(VLOOKUP(E111,ParametersB,IF(G111=Lijsten!#REF!,3,4),FALSE)+VLOOKUP(E111,ParametersB,5,FALSE))</f>
        <v>#N/A</v>
      </c>
      <c r="E111" s="17" t="s">
        <v>50</v>
      </c>
      <c r="F111" s="17"/>
      <c r="G111" s="17" t="s">
        <v>47</v>
      </c>
      <c r="H111" s="37">
        <f>K111</f>
        <v>0</v>
      </c>
      <c r="I111" s="22"/>
      <c r="J111" s="10"/>
      <c r="K111" s="12">
        <f>COUNTIF(Entries,$E111)</f>
        <v>0</v>
      </c>
      <c r="L111" s="10"/>
      <c r="M111" s="12" t="e">
        <f>IF(ISBLANK(N111),_xlfn.CEILING.PRECISE(H111/VLOOKUP(E111,ParametersB,6,FALSE)),N111)</f>
        <v>#N/A</v>
      </c>
      <c r="N111" s="28"/>
      <c r="O111" s="10"/>
    </row>
    <row r="112" spans="1:15" ht="18.75" hidden="1" x14ac:dyDescent="0.25">
      <c r="A112" s="10"/>
      <c r="B112" s="8"/>
      <c r="C112" s="5"/>
      <c r="D112" s="6"/>
      <c r="E112" s="33" t="s">
        <v>32</v>
      </c>
      <c r="F112" s="50"/>
      <c r="G112" s="7"/>
      <c r="H112" s="24"/>
      <c r="I112" s="23"/>
      <c r="J112" s="11"/>
      <c r="K112" s="44"/>
      <c r="L112" s="11"/>
      <c r="M112" s="23"/>
      <c r="N112" s="27"/>
      <c r="O112" s="11"/>
    </row>
    <row r="113" spans="1:15" ht="18.75" hidden="1" x14ac:dyDescent="0.25">
      <c r="A113" s="16"/>
      <c r="B113" s="8"/>
      <c r="C113" s="3" t="e">
        <f>IF(ISBLANK(A113),D111+IF(E112=Lijsten!#REF!,15/24/60,0),A113)</f>
        <v>#N/A</v>
      </c>
      <c r="D113" s="4" t="e">
        <f>C113+M113*VLOOKUP(E113,ParametersB,2,FALSE)+H113*(VLOOKUP(E113,ParametersB,IF(G113=Lijsten!#REF!,3,4),FALSE)+VLOOKUP(E113,ParametersB,5,FALSE))</f>
        <v>#N/A</v>
      </c>
      <c r="E113" s="17" t="s">
        <v>50</v>
      </c>
      <c r="F113" s="17"/>
      <c r="G113" s="17" t="s">
        <v>47</v>
      </c>
      <c r="H113" s="37">
        <f>K113</f>
        <v>0</v>
      </c>
      <c r="I113" s="22"/>
      <c r="J113" s="10"/>
      <c r="K113" s="12">
        <f>COUNTIF(Entries,$E113)</f>
        <v>0</v>
      </c>
      <c r="L113" s="10"/>
      <c r="M113" s="12" t="e">
        <f>IF(ISBLANK(N113),_xlfn.CEILING.PRECISE(H113/VLOOKUP(E113,ParametersB,6,FALSE)),N113)</f>
        <v>#N/A</v>
      </c>
      <c r="N113" s="28"/>
      <c r="O113" s="10"/>
    </row>
    <row r="114" spans="1:15" ht="18.75" hidden="1" x14ac:dyDescent="0.25">
      <c r="A114" s="10"/>
      <c r="B114" s="8"/>
      <c r="C114" s="5"/>
      <c r="D114" s="6"/>
      <c r="E114" s="33" t="s">
        <v>32</v>
      </c>
      <c r="F114" s="50"/>
      <c r="G114" s="7"/>
      <c r="H114" s="24"/>
      <c r="I114" s="23"/>
      <c r="J114" s="11"/>
      <c r="K114" s="44"/>
      <c r="L114" s="11"/>
      <c r="M114" s="23"/>
      <c r="N114" s="27"/>
      <c r="O114" s="11"/>
    </row>
    <row r="115" spans="1:15" ht="18.75" hidden="1" x14ac:dyDescent="0.25">
      <c r="A115" s="16"/>
      <c r="B115" s="8"/>
      <c r="C115" s="3" t="e">
        <f>IF(ISBLANK(A115),D113+IF(E114=Lijsten!#REF!,15/24/60,0),A115)</f>
        <v>#N/A</v>
      </c>
      <c r="D115" s="4" t="e">
        <f>C115+M115*VLOOKUP(E115,ParametersB,2,FALSE)+H115*(VLOOKUP(E115,ParametersB,IF(G115=Lijsten!#REF!,3,4),FALSE)+VLOOKUP(E115,ParametersB,5,FALSE))</f>
        <v>#N/A</v>
      </c>
      <c r="E115" s="17" t="s">
        <v>50</v>
      </c>
      <c r="F115" s="17"/>
      <c r="G115" s="17" t="s">
        <v>47</v>
      </c>
      <c r="H115" s="37">
        <f>K115</f>
        <v>0</v>
      </c>
      <c r="I115" s="22"/>
      <c r="J115" s="10"/>
      <c r="K115" s="12">
        <f>COUNTIF(Entries,$E115)</f>
        <v>0</v>
      </c>
      <c r="L115" s="10"/>
      <c r="M115" s="12" t="e">
        <f>IF(ISBLANK(N115),_xlfn.CEILING.PRECISE(H115/VLOOKUP(E115,ParametersB,6,FALSE)),N115)</f>
        <v>#N/A</v>
      </c>
      <c r="N115" s="28"/>
      <c r="O115" s="10"/>
    </row>
    <row r="116" spans="1:15" ht="18.75" hidden="1" x14ac:dyDescent="0.25">
      <c r="A116" s="10"/>
      <c r="B116" s="8"/>
      <c r="C116" s="5"/>
      <c r="D116" s="6"/>
      <c r="E116" s="33" t="s">
        <v>32</v>
      </c>
      <c r="F116" s="50"/>
      <c r="G116" s="7"/>
      <c r="H116" s="24"/>
      <c r="I116" s="23"/>
      <c r="J116" s="11"/>
      <c r="K116" s="44"/>
      <c r="L116" s="11"/>
      <c r="M116" s="23"/>
      <c r="N116" s="27"/>
      <c r="O116" s="11"/>
    </row>
    <row r="117" spans="1:15" ht="18.75" hidden="1" x14ac:dyDescent="0.25">
      <c r="A117" s="16"/>
      <c r="B117" s="8"/>
      <c r="C117" s="3" t="e">
        <f>IF(ISBLANK(A117),D115+IF(E116=Lijsten!#REF!,15/24/60,0),A117)</f>
        <v>#N/A</v>
      </c>
      <c r="D117" s="4" t="e">
        <f>C117+M117*VLOOKUP(E117,ParametersB,2,FALSE)+H117*(VLOOKUP(E117,ParametersB,IF(G117=Lijsten!#REF!,3,4),FALSE)+VLOOKUP(E117,ParametersB,5,FALSE))</f>
        <v>#N/A</v>
      </c>
      <c r="E117" s="17" t="s">
        <v>50</v>
      </c>
      <c r="F117" s="17"/>
      <c r="G117" s="17" t="s">
        <v>47</v>
      </c>
      <c r="H117" s="37">
        <f>K117</f>
        <v>0</v>
      </c>
      <c r="I117" s="22"/>
      <c r="J117" s="10"/>
      <c r="K117" s="12">
        <f>COUNTIF(Entries,$E117)</f>
        <v>0</v>
      </c>
      <c r="L117" s="10"/>
      <c r="M117" s="12" t="e">
        <f>IF(ISBLANK(N117),_xlfn.CEILING.PRECISE(H117/VLOOKUP(E117,ParametersB,6,FALSE)),N117)</f>
        <v>#N/A</v>
      </c>
      <c r="N117" s="28"/>
      <c r="O117" s="10"/>
    </row>
    <row r="118" spans="1:15" ht="18.75" hidden="1" x14ac:dyDescent="0.25">
      <c r="A118" s="10"/>
      <c r="B118" s="8"/>
      <c r="C118" s="5"/>
      <c r="D118" s="6"/>
      <c r="E118" s="33" t="s">
        <v>32</v>
      </c>
      <c r="F118" s="50"/>
      <c r="G118" s="7"/>
      <c r="H118" s="24"/>
      <c r="I118" s="23"/>
      <c r="J118" s="11"/>
      <c r="K118" s="44"/>
      <c r="L118" s="11"/>
      <c r="M118" s="23"/>
      <c r="N118" s="27"/>
      <c r="O118" s="11"/>
    </row>
    <row r="119" spans="1:15" ht="18.75" hidden="1" x14ac:dyDescent="0.25">
      <c r="A119" s="16"/>
      <c r="B119" s="8"/>
      <c r="C119" s="3" t="e">
        <f>IF(ISBLANK(A119),D117+IF(E118=Lijsten!#REF!,15/24/60,0),A119)</f>
        <v>#N/A</v>
      </c>
      <c r="D119" s="4" t="e">
        <f>C119+M119*VLOOKUP(E119,ParametersB,2,FALSE)+H119*(VLOOKUP(E119,ParametersB,IF(G119=Lijsten!#REF!,3,4),FALSE)+VLOOKUP(E119,ParametersB,5,FALSE))</f>
        <v>#N/A</v>
      </c>
      <c r="E119" s="17" t="s">
        <v>50</v>
      </c>
      <c r="F119" s="17"/>
      <c r="G119" s="17" t="s">
        <v>47</v>
      </c>
      <c r="H119" s="37">
        <f>K119</f>
        <v>0</v>
      </c>
      <c r="I119" s="22"/>
      <c r="J119" s="10"/>
      <c r="K119" s="12">
        <f>COUNTIF(Entries,$E119)</f>
        <v>0</v>
      </c>
      <c r="L119" s="10"/>
      <c r="M119" s="12" t="e">
        <f>IF(ISBLANK(N119),_xlfn.CEILING.PRECISE(H119/VLOOKUP(E119,ParametersB,6,FALSE)),N119)</f>
        <v>#N/A</v>
      </c>
      <c r="N119" s="28"/>
      <c r="O119" s="10"/>
    </row>
    <row r="120" spans="1:15" ht="18.75" hidden="1" x14ac:dyDescent="0.25">
      <c r="A120" s="10"/>
      <c r="B120" s="8"/>
      <c r="C120" s="5"/>
      <c r="D120" s="6"/>
      <c r="E120" s="33" t="s">
        <v>32</v>
      </c>
      <c r="F120" s="50"/>
      <c r="G120" s="7"/>
      <c r="H120" s="24"/>
      <c r="I120" s="23"/>
      <c r="J120" s="11"/>
      <c r="K120" s="44"/>
      <c r="L120" s="11"/>
      <c r="M120" s="23"/>
      <c r="N120" s="27"/>
      <c r="O120" s="11"/>
    </row>
    <row r="121" spans="1:15" ht="18.75" hidden="1" x14ac:dyDescent="0.25">
      <c r="A121" s="16"/>
      <c r="B121" s="8"/>
      <c r="C121" s="3" t="e">
        <f>IF(ISBLANK(A121),D119+IF(E120=Lijsten!#REF!,15/24/60,0),A121)</f>
        <v>#N/A</v>
      </c>
      <c r="D121" s="4" t="e">
        <f>C121+M121*VLOOKUP(E121,ParametersB,2,FALSE)+H121*(VLOOKUP(E121,ParametersB,IF(G121=Lijsten!#REF!,3,4),FALSE)+VLOOKUP(E121,ParametersB,5,FALSE))</f>
        <v>#N/A</v>
      </c>
      <c r="E121" s="17" t="s">
        <v>50</v>
      </c>
      <c r="F121" s="17"/>
      <c r="G121" s="17" t="s">
        <v>47</v>
      </c>
      <c r="H121" s="37">
        <f>K121</f>
        <v>0</v>
      </c>
      <c r="I121" s="22"/>
      <c r="J121" s="10"/>
      <c r="K121" s="12">
        <f>COUNTIF(Entries,$E121)</f>
        <v>0</v>
      </c>
      <c r="L121" s="10"/>
      <c r="M121" s="12" t="e">
        <f>IF(ISBLANK(N121),_xlfn.CEILING.PRECISE(H121/VLOOKUP(E121,ParametersB,6,FALSE)),N121)</f>
        <v>#N/A</v>
      </c>
      <c r="N121" s="28"/>
      <c r="O121" s="10"/>
    </row>
    <row r="122" spans="1:15" ht="18.75" hidden="1" x14ac:dyDescent="0.25">
      <c r="A122" s="10"/>
      <c r="B122" s="8"/>
      <c r="C122" s="5"/>
      <c r="D122" s="6"/>
      <c r="E122" s="33" t="s">
        <v>32</v>
      </c>
      <c r="F122" s="50"/>
      <c r="G122" s="7"/>
      <c r="H122" s="24"/>
      <c r="I122" s="23"/>
      <c r="J122" s="11"/>
      <c r="K122" s="44"/>
      <c r="L122" s="11"/>
      <c r="M122" s="23"/>
      <c r="N122" s="27"/>
      <c r="O122" s="11"/>
    </row>
    <row r="123" spans="1:15" ht="18.75" hidden="1" x14ac:dyDescent="0.25">
      <c r="A123" s="16"/>
      <c r="B123" s="8"/>
      <c r="C123" s="3" t="e">
        <f>IF(ISBLANK(A123),D121+IF(E122=Lijsten!#REF!,15/24/60,0),A123)</f>
        <v>#N/A</v>
      </c>
      <c r="D123" s="4" t="e">
        <f>C123+M123*VLOOKUP(E123,ParametersB,2,FALSE)+H123*(VLOOKUP(E123,ParametersB,IF(G123=Lijsten!#REF!,3,4),FALSE)+VLOOKUP(E123,ParametersB,5,FALSE))</f>
        <v>#N/A</v>
      </c>
      <c r="E123" s="17" t="s">
        <v>50</v>
      </c>
      <c r="F123" s="17"/>
      <c r="G123" s="17" t="s">
        <v>47</v>
      </c>
      <c r="H123" s="37">
        <f>K123</f>
        <v>0</v>
      </c>
      <c r="I123" s="22"/>
      <c r="J123" s="10"/>
      <c r="K123" s="12">
        <f>COUNTIF(Entries,$E123)</f>
        <v>0</v>
      </c>
      <c r="L123" s="10"/>
      <c r="M123" s="12" t="e">
        <f>IF(ISBLANK(N123),_xlfn.CEILING.PRECISE(H123/VLOOKUP(E123,ParametersB,6,FALSE)),N123)</f>
        <v>#N/A</v>
      </c>
      <c r="N123" s="28"/>
      <c r="O123" s="10"/>
    </row>
    <row r="124" spans="1:15" ht="18.75" hidden="1" x14ac:dyDescent="0.25">
      <c r="A124" s="10"/>
      <c r="B124" s="8"/>
      <c r="C124" s="5"/>
      <c r="D124" s="6"/>
      <c r="E124" s="33" t="s">
        <v>32</v>
      </c>
      <c r="F124" s="50"/>
      <c r="G124" s="7"/>
      <c r="H124" s="24"/>
      <c r="I124" s="23"/>
      <c r="J124" s="11"/>
      <c r="K124" s="44"/>
      <c r="L124" s="11"/>
      <c r="M124" s="23"/>
      <c r="N124" s="27"/>
      <c r="O124" s="11"/>
    </row>
    <row r="125" spans="1:15" ht="18.75" hidden="1" x14ac:dyDescent="0.25">
      <c r="A125" s="16"/>
      <c r="B125" s="8"/>
      <c r="C125" s="3" t="e">
        <f>IF(ISBLANK(A125),D123+IF(E124=Lijsten!#REF!,15/24/60,0),A125)</f>
        <v>#N/A</v>
      </c>
      <c r="D125" s="4" t="e">
        <f>C125+M125*VLOOKUP(E125,ParametersB,2,FALSE)+H125*(VLOOKUP(E125,ParametersB,IF(G125=Lijsten!#REF!,3,4),FALSE)+VLOOKUP(E125,ParametersB,5,FALSE))</f>
        <v>#N/A</v>
      </c>
      <c r="E125" s="17" t="s">
        <v>50</v>
      </c>
      <c r="F125" s="17"/>
      <c r="G125" s="17" t="s">
        <v>47</v>
      </c>
      <c r="H125" s="37">
        <f>K125</f>
        <v>0</v>
      </c>
      <c r="I125" s="22"/>
      <c r="J125" s="10"/>
      <c r="K125" s="12">
        <f>COUNTIF(Entries,$E125)</f>
        <v>0</v>
      </c>
      <c r="L125" s="10"/>
      <c r="M125" s="12" t="e">
        <f>IF(ISBLANK(N125),_xlfn.CEILING.PRECISE(H125/VLOOKUP(E125,ParametersB,6,FALSE)),N125)</f>
        <v>#N/A</v>
      </c>
      <c r="N125" s="28"/>
      <c r="O125" s="10"/>
    </row>
    <row r="126" spans="1:15" ht="18.75" hidden="1" x14ac:dyDescent="0.25">
      <c r="A126" s="10"/>
      <c r="B126" s="8"/>
      <c r="C126" s="5"/>
      <c r="D126" s="6"/>
      <c r="E126" s="33" t="s">
        <v>32</v>
      </c>
      <c r="F126" s="50"/>
      <c r="G126" s="7"/>
      <c r="H126" s="24"/>
      <c r="I126" s="23"/>
      <c r="J126" s="11"/>
      <c r="K126" s="44"/>
      <c r="L126" s="11"/>
      <c r="M126" s="23"/>
      <c r="N126" s="27"/>
      <c r="O126" s="11"/>
    </row>
    <row r="127" spans="1:15" ht="18.75" hidden="1" x14ac:dyDescent="0.25">
      <c r="A127" s="16"/>
      <c r="B127" s="8"/>
      <c r="C127" s="3" t="e">
        <f>IF(ISBLANK(A127),D125+IF(E126=Lijsten!#REF!,15/24/60,0),A127)</f>
        <v>#N/A</v>
      </c>
      <c r="D127" s="4" t="e">
        <f>C127+M127*VLOOKUP(E127,ParametersB,2,FALSE)+H127*(VLOOKUP(E127,ParametersB,IF(G127=Lijsten!#REF!,3,4),FALSE)+VLOOKUP(E127,ParametersB,5,FALSE))</f>
        <v>#N/A</v>
      </c>
      <c r="E127" s="17" t="s">
        <v>50</v>
      </c>
      <c r="F127" s="17"/>
      <c r="G127" s="17" t="s">
        <v>47</v>
      </c>
      <c r="H127" s="37">
        <f>K127</f>
        <v>0</v>
      </c>
      <c r="I127" s="22"/>
      <c r="J127" s="10"/>
      <c r="K127" s="12">
        <f>COUNTIF(Entries,$E127)</f>
        <v>0</v>
      </c>
      <c r="L127" s="10"/>
      <c r="M127" s="12" t="e">
        <f>IF(ISBLANK(N127),_xlfn.CEILING.PRECISE(H127/VLOOKUP(E127,ParametersB,6,FALSE)),N127)</f>
        <v>#N/A</v>
      </c>
      <c r="N127" s="28"/>
      <c r="O127" s="10"/>
    </row>
    <row r="128" spans="1:15" ht="18.75" hidden="1" x14ac:dyDescent="0.25">
      <c r="A128" s="10"/>
      <c r="B128" s="8"/>
      <c r="C128" s="5"/>
      <c r="D128" s="6"/>
      <c r="E128" s="33" t="s">
        <v>32</v>
      </c>
      <c r="F128" s="50"/>
      <c r="G128" s="7"/>
      <c r="H128" s="24"/>
      <c r="I128" s="23"/>
      <c r="J128" s="11"/>
      <c r="K128" s="44"/>
      <c r="L128" s="11"/>
      <c r="M128" s="23"/>
      <c r="N128" s="27"/>
      <c r="O128" s="11"/>
    </row>
    <row r="129" spans="1:15" ht="18.75" hidden="1" x14ac:dyDescent="0.25">
      <c r="A129" s="16"/>
      <c r="B129" s="8"/>
      <c r="C129" s="3" t="e">
        <f>IF(ISBLANK(A129),D127+IF(E128=Lijsten!#REF!,15/24/60,0),A129)</f>
        <v>#N/A</v>
      </c>
      <c r="D129" s="4" t="e">
        <f>C129+M129*VLOOKUP(E129,ParametersB,2,FALSE)+H129*(VLOOKUP(E129,ParametersB,IF(G129=Lijsten!#REF!,3,4),FALSE)+VLOOKUP(E129,ParametersB,5,FALSE))</f>
        <v>#N/A</v>
      </c>
      <c r="E129" s="17" t="s">
        <v>50</v>
      </c>
      <c r="F129" s="17"/>
      <c r="G129" s="17" t="s">
        <v>47</v>
      </c>
      <c r="H129" s="37">
        <f>K129</f>
        <v>0</v>
      </c>
      <c r="I129" s="22"/>
      <c r="J129" s="10"/>
      <c r="K129" s="12">
        <f>COUNTIF(Entries,$E129)</f>
        <v>0</v>
      </c>
      <c r="L129" s="10"/>
      <c r="M129" s="12" t="e">
        <f>IF(ISBLANK(N129),_xlfn.CEILING.PRECISE(H129/VLOOKUP(E129,ParametersB,6,FALSE)),N129)</f>
        <v>#N/A</v>
      </c>
      <c r="N129" s="28"/>
      <c r="O129" s="10"/>
    </row>
    <row r="130" spans="1:15" ht="18.75" hidden="1" x14ac:dyDescent="0.25">
      <c r="A130" s="10"/>
      <c r="B130" s="8"/>
      <c r="C130" s="5"/>
      <c r="D130" s="6"/>
      <c r="E130" s="33" t="s">
        <v>32</v>
      </c>
      <c r="F130" s="50"/>
      <c r="G130" s="7"/>
      <c r="H130" s="24"/>
      <c r="I130" s="23"/>
      <c r="J130" s="11"/>
      <c r="K130" s="44"/>
      <c r="L130" s="11"/>
      <c r="M130" s="23"/>
      <c r="N130" s="27"/>
      <c r="O130" s="11"/>
    </row>
    <row r="131" spans="1:15" ht="18.75" hidden="1" x14ac:dyDescent="0.25">
      <c r="A131" s="16"/>
      <c r="B131" s="8"/>
      <c r="C131" s="3" t="e">
        <f>IF(ISBLANK(A131),D129+IF(E130=Lijsten!#REF!,15/24/60,0),A131)</f>
        <v>#N/A</v>
      </c>
      <c r="D131" s="4" t="e">
        <f>C131+M131*VLOOKUP(E131,ParametersB,2,FALSE)+H131*(VLOOKUP(E131,ParametersB,IF(G131=Lijsten!#REF!,3,4),FALSE)+VLOOKUP(E131,ParametersB,5,FALSE))</f>
        <v>#N/A</v>
      </c>
      <c r="E131" s="17" t="s">
        <v>50</v>
      </c>
      <c r="F131" s="17"/>
      <c r="G131" s="17" t="s">
        <v>47</v>
      </c>
      <c r="H131" s="37">
        <f>K131</f>
        <v>0</v>
      </c>
      <c r="I131" s="22"/>
      <c r="J131" s="10"/>
      <c r="K131" s="12">
        <f>COUNTIF(Entries,$E131)</f>
        <v>0</v>
      </c>
      <c r="L131" s="10"/>
      <c r="M131" s="12" t="e">
        <f>IF(ISBLANK(N131),_xlfn.CEILING.PRECISE(H131/VLOOKUP(E131,ParametersB,6,FALSE)),N131)</f>
        <v>#N/A</v>
      </c>
      <c r="N131" s="28"/>
      <c r="O131" s="10"/>
    </row>
    <row r="132" spans="1:15" ht="18.75" hidden="1" x14ac:dyDescent="0.25">
      <c r="A132" s="10"/>
      <c r="B132" s="8"/>
      <c r="C132" s="5"/>
      <c r="D132" s="6"/>
      <c r="E132" s="33" t="s">
        <v>32</v>
      </c>
      <c r="F132" s="50"/>
      <c r="G132" s="7"/>
      <c r="H132" s="24"/>
      <c r="I132" s="23"/>
      <c r="J132" s="11"/>
      <c r="K132" s="44"/>
      <c r="L132" s="11"/>
      <c r="M132" s="23"/>
      <c r="N132" s="27"/>
      <c r="O132" s="11"/>
    </row>
    <row r="133" spans="1:15" ht="18.75" hidden="1" x14ac:dyDescent="0.25">
      <c r="A133" s="16"/>
      <c r="B133" s="8"/>
      <c r="C133" s="3" t="e">
        <f>IF(ISBLANK(A133),D131+IF(E132=Lijsten!#REF!,15/24/60,0),A133)</f>
        <v>#N/A</v>
      </c>
      <c r="D133" s="4" t="e">
        <f>C133+M133*VLOOKUP(E133,ParametersB,2,FALSE)+H133*(VLOOKUP(E133,ParametersB,IF(G133=Lijsten!#REF!,3,4),FALSE)+VLOOKUP(E133,ParametersB,5,FALSE))</f>
        <v>#N/A</v>
      </c>
      <c r="E133" s="17" t="s">
        <v>50</v>
      </c>
      <c r="F133" s="17"/>
      <c r="G133" s="17" t="s">
        <v>47</v>
      </c>
      <c r="H133" s="37">
        <f>K133</f>
        <v>0</v>
      </c>
      <c r="I133" s="22"/>
      <c r="J133" s="10"/>
      <c r="K133" s="12">
        <f>COUNTIF(Entries,$E133)</f>
        <v>0</v>
      </c>
      <c r="L133" s="10"/>
      <c r="M133" s="12" t="e">
        <f>IF(ISBLANK(N133),_xlfn.CEILING.PRECISE(H133/VLOOKUP(E133,ParametersB,6,FALSE)),N133)</f>
        <v>#N/A</v>
      </c>
      <c r="N133" s="28"/>
      <c r="O133" s="10"/>
    </row>
    <row r="134" spans="1:15" ht="18.75" hidden="1" x14ac:dyDescent="0.25">
      <c r="A134" s="10"/>
      <c r="B134" s="8"/>
      <c r="C134" s="5"/>
      <c r="D134" s="6"/>
      <c r="E134" s="33" t="s">
        <v>32</v>
      </c>
      <c r="F134" s="50"/>
      <c r="G134" s="7"/>
      <c r="H134" s="24"/>
      <c r="I134" s="23"/>
      <c r="J134" s="11"/>
      <c r="K134" s="44"/>
      <c r="L134" s="11"/>
      <c r="M134" s="23"/>
      <c r="N134" s="27"/>
      <c r="O134" s="11"/>
    </row>
    <row r="135" spans="1:15" ht="18.75" hidden="1" x14ac:dyDescent="0.25">
      <c r="A135" s="16"/>
      <c r="B135" s="8"/>
      <c r="C135" s="3" t="e">
        <f>IF(ISBLANK(A135),D133+IF(E134=Lijsten!#REF!,15/24/60,0),A135)</f>
        <v>#N/A</v>
      </c>
      <c r="D135" s="4" t="e">
        <f>C135+M135*VLOOKUP(E135,ParametersB,2,FALSE)+H135*(VLOOKUP(E135,ParametersB,IF(G135=Lijsten!#REF!,3,4),FALSE)+VLOOKUP(E135,ParametersB,5,FALSE))</f>
        <v>#N/A</v>
      </c>
      <c r="E135" s="17" t="s">
        <v>50</v>
      </c>
      <c r="F135" s="17"/>
      <c r="G135" s="17" t="s">
        <v>47</v>
      </c>
      <c r="H135" s="37">
        <f>K135</f>
        <v>0</v>
      </c>
      <c r="I135" s="22"/>
      <c r="J135" s="10"/>
      <c r="K135" s="12">
        <f>COUNTIF(Entries,$E135)</f>
        <v>0</v>
      </c>
      <c r="L135" s="10"/>
      <c r="M135" s="12" t="e">
        <f>IF(ISBLANK(N135),_xlfn.CEILING.PRECISE(H135/VLOOKUP(E135,ParametersB,6,FALSE)),N135)</f>
        <v>#N/A</v>
      </c>
      <c r="N135" s="28"/>
      <c r="O135" s="10"/>
    </row>
    <row r="136" spans="1:15" ht="18.75" hidden="1" x14ac:dyDescent="0.25">
      <c r="A136" s="10"/>
      <c r="B136" s="8"/>
      <c r="C136" s="5"/>
      <c r="D136" s="6"/>
      <c r="E136" s="33" t="s">
        <v>32</v>
      </c>
      <c r="F136" s="50"/>
      <c r="G136" s="7"/>
      <c r="H136" s="24"/>
      <c r="I136" s="23"/>
      <c r="J136" s="11"/>
      <c r="K136" s="44"/>
      <c r="L136" s="11"/>
      <c r="M136" s="23"/>
      <c r="N136" s="27"/>
      <c r="O136" s="11"/>
    </row>
    <row r="137" spans="1:15" ht="18.75" hidden="1" x14ac:dyDescent="0.25">
      <c r="A137" s="16"/>
      <c r="B137" s="8"/>
      <c r="C137" s="3" t="e">
        <f>IF(ISBLANK(A137),D135+IF(E136=Lijsten!#REF!,15/24/60,0),A137)</f>
        <v>#N/A</v>
      </c>
      <c r="D137" s="4" t="e">
        <f>C137+M137*VLOOKUP(E137,ParametersB,2,FALSE)+H137*(VLOOKUP(E137,ParametersB,IF(G137=Lijsten!#REF!,3,4),FALSE)+VLOOKUP(E137,ParametersB,5,FALSE))</f>
        <v>#N/A</v>
      </c>
      <c r="E137" s="17" t="s">
        <v>50</v>
      </c>
      <c r="F137" s="17"/>
      <c r="G137" s="17" t="s">
        <v>47</v>
      </c>
      <c r="H137" s="37">
        <f>K137</f>
        <v>0</v>
      </c>
      <c r="I137" s="22"/>
      <c r="J137" s="10"/>
      <c r="K137" s="12">
        <f>COUNTIF(Entries,$E137)</f>
        <v>0</v>
      </c>
      <c r="L137" s="10"/>
      <c r="M137" s="12" t="e">
        <f>IF(ISBLANK(N137),_xlfn.CEILING.PRECISE(H137/VLOOKUP(E137,ParametersB,6,FALSE)),N137)</f>
        <v>#N/A</v>
      </c>
      <c r="N137" s="28"/>
      <c r="O137" s="10"/>
    </row>
    <row r="138" spans="1:15" ht="18.75" hidden="1" x14ac:dyDescent="0.25">
      <c r="A138" s="10"/>
      <c r="B138" s="8"/>
      <c r="C138" s="5"/>
      <c r="D138" s="6"/>
      <c r="E138" s="33" t="s">
        <v>32</v>
      </c>
      <c r="F138" s="50"/>
      <c r="G138" s="7"/>
      <c r="H138" s="24"/>
      <c r="I138" s="23"/>
      <c r="J138" s="11"/>
      <c r="K138" s="44"/>
      <c r="L138" s="11"/>
      <c r="M138" s="23"/>
      <c r="N138" s="27"/>
      <c r="O138" s="11"/>
    </row>
    <row r="139" spans="1:15" ht="18.75" hidden="1" x14ac:dyDescent="0.25">
      <c r="A139" s="16"/>
      <c r="B139" s="8"/>
      <c r="C139" s="3" t="e">
        <f>IF(ISBLANK(A139),D137+IF(E138=Lijsten!#REF!,15/24/60,0),A139)</f>
        <v>#N/A</v>
      </c>
      <c r="D139" s="4" t="e">
        <f>C139+M139*VLOOKUP(E139,ParametersB,2,FALSE)+H139*(VLOOKUP(E139,ParametersB,IF(G139=Lijsten!#REF!,3,4),FALSE)+VLOOKUP(E139,ParametersB,5,FALSE))</f>
        <v>#N/A</v>
      </c>
      <c r="E139" s="17" t="s">
        <v>50</v>
      </c>
      <c r="F139" s="17"/>
      <c r="G139" s="17" t="s">
        <v>47</v>
      </c>
      <c r="H139" s="37">
        <f>K139</f>
        <v>0</v>
      </c>
      <c r="I139" s="22"/>
      <c r="J139" s="10"/>
      <c r="K139" s="12">
        <f>COUNTIF(Entries,$E139)</f>
        <v>0</v>
      </c>
      <c r="L139" s="10"/>
      <c r="M139" s="12" t="e">
        <f>IF(ISBLANK(N139),_xlfn.CEILING.PRECISE(H139/VLOOKUP(E139,ParametersB,6,FALSE)),N139)</f>
        <v>#N/A</v>
      </c>
      <c r="N139" s="28"/>
      <c r="O139" s="10"/>
    </row>
    <row r="140" spans="1:15" ht="18.75" hidden="1" x14ac:dyDescent="0.25">
      <c r="A140" s="10"/>
      <c r="B140" s="8"/>
      <c r="C140" s="5"/>
      <c r="D140" s="6"/>
      <c r="E140" s="33" t="s">
        <v>32</v>
      </c>
      <c r="F140" s="50"/>
      <c r="G140" s="7"/>
      <c r="H140" s="24"/>
      <c r="I140" s="23"/>
      <c r="J140" s="11"/>
      <c r="K140" s="44"/>
      <c r="L140" s="11"/>
      <c r="M140" s="23"/>
      <c r="N140" s="27"/>
      <c r="O140" s="11"/>
    </row>
    <row r="141" spans="1:15" ht="18.75" hidden="1" x14ac:dyDescent="0.25">
      <c r="A141" s="16"/>
      <c r="B141" s="8"/>
      <c r="C141" s="3" t="e">
        <f>IF(ISBLANK(A141),D139+IF(E140=Lijsten!#REF!,15/24/60,0),A141)</f>
        <v>#N/A</v>
      </c>
      <c r="D141" s="4" t="e">
        <f>C141+M141*VLOOKUP(E141,ParametersB,2,FALSE)+H141*(VLOOKUP(E141,ParametersB,IF(G141=Lijsten!#REF!,3,4),FALSE)+VLOOKUP(E141,ParametersB,5,FALSE))</f>
        <v>#N/A</v>
      </c>
      <c r="E141" s="17" t="s">
        <v>50</v>
      </c>
      <c r="F141" s="17"/>
      <c r="G141" s="17" t="s">
        <v>47</v>
      </c>
      <c r="H141" s="37">
        <f>K141</f>
        <v>0</v>
      </c>
      <c r="I141" s="22"/>
      <c r="J141" s="10"/>
      <c r="K141" s="12">
        <f>COUNTIF(Entries,$E141)</f>
        <v>0</v>
      </c>
      <c r="L141" s="10"/>
      <c r="M141" s="12" t="e">
        <f>IF(ISBLANK(N141),_xlfn.CEILING.PRECISE(H141/VLOOKUP(E141,ParametersB,6,FALSE)),N141)</f>
        <v>#N/A</v>
      </c>
      <c r="N141" s="28"/>
      <c r="O141" s="10"/>
    </row>
    <row r="142" spans="1:15" ht="18.75" hidden="1" x14ac:dyDescent="0.25">
      <c r="A142" s="10"/>
      <c r="B142" s="8"/>
      <c r="C142" s="5"/>
      <c r="D142" s="6"/>
      <c r="E142" s="33" t="s">
        <v>32</v>
      </c>
      <c r="F142" s="50"/>
      <c r="G142" s="7"/>
      <c r="H142" s="24"/>
      <c r="I142" s="23"/>
      <c r="J142" s="11"/>
      <c r="K142" s="44"/>
      <c r="L142" s="11"/>
      <c r="M142" s="23"/>
      <c r="N142" s="27"/>
      <c r="O142" s="11"/>
    </row>
    <row r="143" spans="1:15" ht="18.75" hidden="1" x14ac:dyDescent="0.25">
      <c r="A143" s="16"/>
      <c r="B143" s="8"/>
      <c r="C143" s="3" t="e">
        <f>IF(ISBLANK(A143),D141+IF(E142=Lijsten!#REF!,15/24/60,0),A143)</f>
        <v>#N/A</v>
      </c>
      <c r="D143" s="4" t="e">
        <f>C143+M143*VLOOKUP(E143,ParametersB,2,FALSE)+H143*(VLOOKUP(E143,ParametersB,IF(G143=Lijsten!#REF!,3,4),FALSE)+VLOOKUP(E143,ParametersB,5,FALSE))</f>
        <v>#N/A</v>
      </c>
      <c r="E143" s="17" t="s">
        <v>50</v>
      </c>
      <c r="F143" s="17"/>
      <c r="G143" s="17" t="s">
        <v>47</v>
      </c>
      <c r="H143" s="37">
        <f>K143</f>
        <v>0</v>
      </c>
      <c r="I143" s="22"/>
      <c r="J143" s="10"/>
      <c r="K143" s="12">
        <f>COUNTIF(Entries,$E143)</f>
        <v>0</v>
      </c>
      <c r="L143" s="10"/>
      <c r="M143" s="12" t="e">
        <f>IF(ISBLANK(N143),_xlfn.CEILING.PRECISE(H143/VLOOKUP(E143,ParametersB,6,FALSE)),N143)</f>
        <v>#N/A</v>
      </c>
      <c r="N143" s="28"/>
      <c r="O143" s="10"/>
    </row>
    <row r="144" spans="1:15" ht="18.75" hidden="1" x14ac:dyDescent="0.25">
      <c r="A144" s="10"/>
      <c r="B144" s="8"/>
      <c r="C144" s="5"/>
      <c r="D144" s="6"/>
      <c r="E144" s="33" t="s">
        <v>32</v>
      </c>
      <c r="F144" s="50"/>
      <c r="G144" s="7"/>
      <c r="H144" s="24"/>
      <c r="I144" s="23"/>
      <c r="J144" s="11"/>
      <c r="K144" s="44"/>
      <c r="L144" s="11"/>
      <c r="M144" s="23"/>
      <c r="N144" s="27"/>
      <c r="O144" s="11"/>
    </row>
    <row r="145" spans="1:15" ht="18.75" hidden="1" x14ac:dyDescent="0.25">
      <c r="A145" s="16"/>
      <c r="B145" s="8"/>
      <c r="C145" s="3" t="e">
        <f>IF(ISBLANK(A145),D143+IF(E144=Lijsten!#REF!,15/24/60,0),A145)</f>
        <v>#N/A</v>
      </c>
      <c r="D145" s="4" t="e">
        <f>C145+M145*VLOOKUP(E145,ParametersB,2,FALSE)+H145*(VLOOKUP(E145,ParametersB,IF(G145=Lijsten!#REF!,3,4),FALSE)+VLOOKUP(E145,ParametersB,5,FALSE))</f>
        <v>#N/A</v>
      </c>
      <c r="E145" s="17" t="s">
        <v>50</v>
      </c>
      <c r="F145" s="17"/>
      <c r="G145" s="17" t="s">
        <v>47</v>
      </c>
      <c r="H145" s="37">
        <f>K145</f>
        <v>0</v>
      </c>
      <c r="I145" s="22"/>
      <c r="J145" s="10"/>
      <c r="K145" s="12">
        <f>COUNTIF(Entries,$E145)</f>
        <v>0</v>
      </c>
      <c r="L145" s="10"/>
      <c r="M145" s="12" t="e">
        <f>IF(ISBLANK(N145),_xlfn.CEILING.PRECISE(H145/VLOOKUP(E145,ParametersB,6,FALSE)),N145)</f>
        <v>#N/A</v>
      </c>
      <c r="N145" s="28"/>
      <c r="O145" s="10"/>
    </row>
    <row r="146" spans="1:15" ht="18.75" hidden="1" x14ac:dyDescent="0.25">
      <c r="A146" s="10"/>
      <c r="B146" s="8"/>
      <c r="C146" s="5"/>
      <c r="D146" s="6"/>
      <c r="E146" s="33" t="s">
        <v>32</v>
      </c>
      <c r="F146" s="50"/>
      <c r="G146" s="7"/>
      <c r="H146" s="24"/>
      <c r="I146" s="23"/>
      <c r="J146" s="11"/>
      <c r="K146" s="44"/>
      <c r="L146" s="11"/>
      <c r="M146" s="23"/>
      <c r="N146" s="27"/>
      <c r="O146" s="11"/>
    </row>
    <row r="147" spans="1:15" ht="18.75" hidden="1" x14ac:dyDescent="0.25">
      <c r="A147" s="16"/>
      <c r="B147" s="8"/>
      <c r="C147" s="3" t="e">
        <f>IF(ISBLANK(A147),D145+IF(E146=Lijsten!#REF!,15/24/60,0),A147)</f>
        <v>#N/A</v>
      </c>
      <c r="D147" s="4" t="e">
        <f>C147+M147*VLOOKUP(E147,ParametersB,2,FALSE)+H147*(VLOOKUP(E147,ParametersB,IF(G147=Lijsten!#REF!,3,4),FALSE)+VLOOKUP(E147,ParametersB,5,FALSE))</f>
        <v>#N/A</v>
      </c>
      <c r="E147" s="17" t="s">
        <v>50</v>
      </c>
      <c r="F147" s="17"/>
      <c r="G147" s="17" t="s">
        <v>47</v>
      </c>
      <c r="H147" s="37">
        <f>K147</f>
        <v>0</v>
      </c>
      <c r="I147" s="22"/>
      <c r="J147" s="10"/>
      <c r="K147" s="12">
        <f>COUNTIF(Entries,$E147)</f>
        <v>0</v>
      </c>
      <c r="L147" s="10"/>
      <c r="M147" s="12" t="e">
        <f>IF(ISBLANK(N147),_xlfn.CEILING.PRECISE(H147/VLOOKUP(E147,ParametersB,6,FALSE)),N147)</f>
        <v>#N/A</v>
      </c>
      <c r="N147" s="28"/>
      <c r="O147" s="10"/>
    </row>
    <row r="148" spans="1:15" ht="18.75" hidden="1" x14ac:dyDescent="0.25">
      <c r="A148" s="10"/>
      <c r="B148" s="8"/>
      <c r="C148" s="5"/>
      <c r="D148" s="6"/>
      <c r="E148" s="33" t="s">
        <v>32</v>
      </c>
      <c r="F148" s="50"/>
      <c r="G148" s="7"/>
      <c r="H148" s="24"/>
      <c r="I148" s="23"/>
      <c r="J148" s="11"/>
      <c r="K148" s="44"/>
      <c r="L148" s="11"/>
      <c r="M148" s="23"/>
      <c r="N148" s="27"/>
      <c r="O148" s="11"/>
    </row>
    <row r="149" spans="1:15" ht="18.75" hidden="1" x14ac:dyDescent="0.25">
      <c r="A149" s="16"/>
      <c r="B149" s="8"/>
      <c r="C149" s="3" t="e">
        <f>IF(ISBLANK(A149),D147+IF(E148=Lijsten!#REF!,15/24/60,0),A149)</f>
        <v>#N/A</v>
      </c>
      <c r="D149" s="4" t="e">
        <f>C149+M149*VLOOKUP(E149,ParametersB,2,FALSE)+H149*(VLOOKUP(E149,ParametersB,IF(G149=Lijsten!#REF!,3,4),FALSE)+VLOOKUP(E149,ParametersB,5,FALSE))</f>
        <v>#N/A</v>
      </c>
      <c r="E149" s="17" t="s">
        <v>50</v>
      </c>
      <c r="F149" s="17"/>
      <c r="G149" s="17" t="s">
        <v>47</v>
      </c>
      <c r="H149" s="37">
        <f>K149</f>
        <v>0</v>
      </c>
      <c r="I149" s="22"/>
      <c r="J149" s="10"/>
      <c r="K149" s="12">
        <f>COUNTIF(Entries,$E149)</f>
        <v>0</v>
      </c>
      <c r="L149" s="10"/>
      <c r="M149" s="12" t="e">
        <f>IF(ISBLANK(N149),_xlfn.CEILING.PRECISE(H149/VLOOKUP(E149,ParametersB,6,FALSE)),N149)</f>
        <v>#N/A</v>
      </c>
      <c r="N149" s="28"/>
      <c r="O149" s="10"/>
    </row>
    <row r="150" spans="1:15" ht="18.75" hidden="1" x14ac:dyDescent="0.25">
      <c r="A150" s="10"/>
      <c r="B150" s="8"/>
      <c r="C150" s="5"/>
      <c r="D150" s="6"/>
      <c r="E150" s="33" t="s">
        <v>32</v>
      </c>
      <c r="F150" s="50"/>
      <c r="G150" s="7"/>
      <c r="H150" s="24"/>
      <c r="I150" s="23"/>
      <c r="J150" s="11"/>
      <c r="K150" s="44"/>
      <c r="L150" s="11"/>
      <c r="M150" s="23"/>
      <c r="N150" s="27"/>
      <c r="O150" s="11"/>
    </row>
    <row r="151" spans="1:15" ht="18.75" hidden="1" x14ac:dyDescent="0.25">
      <c r="A151" s="16"/>
      <c r="B151" s="8"/>
      <c r="C151" s="3" t="e">
        <f>IF(ISBLANK(A151),D149+IF(E150=Lijsten!#REF!,15/24/60,0),A151)</f>
        <v>#N/A</v>
      </c>
      <c r="D151" s="4" t="e">
        <f>C151+M151*VLOOKUP(E151,ParametersB,2,FALSE)+H151*(VLOOKUP(E151,ParametersB,IF(G151=Lijsten!#REF!,3,4),FALSE)+VLOOKUP(E151,ParametersB,5,FALSE))</f>
        <v>#N/A</v>
      </c>
      <c r="E151" s="17" t="s">
        <v>50</v>
      </c>
      <c r="F151" s="17"/>
      <c r="G151" s="17" t="s">
        <v>47</v>
      </c>
      <c r="H151" s="37">
        <f>K151</f>
        <v>0</v>
      </c>
      <c r="I151" s="22"/>
      <c r="J151" s="10"/>
      <c r="K151" s="12">
        <f>COUNTIF(Entries,$E151)</f>
        <v>0</v>
      </c>
      <c r="L151" s="10"/>
      <c r="M151" s="12" t="e">
        <f>IF(ISBLANK(N151),_xlfn.CEILING.PRECISE(H151/VLOOKUP(E151,ParametersB,6,FALSE)),N151)</f>
        <v>#N/A</v>
      </c>
      <c r="N151" s="28"/>
      <c r="O151" s="10"/>
    </row>
    <row r="152" spans="1:15" ht="18.75" hidden="1" x14ac:dyDescent="0.25">
      <c r="A152" s="10"/>
      <c r="B152" s="8"/>
      <c r="C152" s="5"/>
      <c r="D152" s="6"/>
      <c r="E152" s="33" t="s">
        <v>32</v>
      </c>
      <c r="F152" s="50"/>
      <c r="G152" s="7"/>
      <c r="H152" s="24"/>
      <c r="I152" s="23"/>
      <c r="J152" s="11"/>
      <c r="K152" s="44"/>
      <c r="L152" s="11"/>
      <c r="M152" s="23"/>
      <c r="N152" s="27"/>
      <c r="O152" s="11"/>
    </row>
    <row r="153" spans="1:15" ht="18.75" hidden="1" x14ac:dyDescent="0.25">
      <c r="A153" s="16"/>
      <c r="B153" s="8"/>
      <c r="C153" s="3" t="e">
        <f>IF(ISBLANK(A153),D151+IF(E152=Lijsten!#REF!,15/24/60,0),A153)</f>
        <v>#N/A</v>
      </c>
      <c r="D153" s="4" t="e">
        <f>C153+M153*VLOOKUP(E153,ParametersB,2,FALSE)+H153*(VLOOKUP(E153,ParametersB,IF(G153=Lijsten!#REF!,3,4),FALSE)+VLOOKUP(E153,ParametersB,5,FALSE))</f>
        <v>#N/A</v>
      </c>
      <c r="E153" s="17" t="s">
        <v>50</v>
      </c>
      <c r="F153" s="17"/>
      <c r="G153" s="17" t="s">
        <v>47</v>
      </c>
      <c r="H153" s="37">
        <f>K153</f>
        <v>0</v>
      </c>
      <c r="I153" s="22"/>
      <c r="J153" s="10"/>
      <c r="K153" s="12">
        <f>COUNTIF(Entries,$E153)</f>
        <v>0</v>
      </c>
      <c r="L153" s="10"/>
      <c r="M153" s="12" t="e">
        <f>IF(ISBLANK(N153),_xlfn.CEILING.PRECISE(H153/VLOOKUP(E153,ParametersB,6,FALSE)),N153)</f>
        <v>#N/A</v>
      </c>
      <c r="N153" s="28"/>
      <c r="O153" s="10"/>
    </row>
    <row r="154" spans="1:15" ht="18.75" hidden="1" x14ac:dyDescent="0.25">
      <c r="A154" s="10"/>
      <c r="B154" s="8"/>
      <c r="C154" s="5"/>
      <c r="D154" s="6"/>
      <c r="E154" s="33" t="s">
        <v>32</v>
      </c>
      <c r="F154" s="50"/>
      <c r="G154" s="7"/>
      <c r="H154" s="24"/>
      <c r="I154" s="23"/>
      <c r="J154" s="11"/>
      <c r="K154" s="44"/>
      <c r="L154" s="11"/>
      <c r="M154" s="23"/>
      <c r="N154" s="27"/>
      <c r="O154" s="11"/>
    </row>
    <row r="155" spans="1:15" ht="18.75" hidden="1" x14ac:dyDescent="0.25">
      <c r="A155" s="16"/>
      <c r="B155" s="8"/>
      <c r="C155" s="3" t="e">
        <f>IF(ISBLANK(A155),D153+IF(E154=Lijsten!#REF!,15/24/60,0),A155)</f>
        <v>#N/A</v>
      </c>
      <c r="D155" s="4" t="e">
        <f>C155+M155*VLOOKUP(E155,ParametersB,2,FALSE)+H155*(VLOOKUP(E155,ParametersB,IF(G155=Lijsten!#REF!,3,4),FALSE)+VLOOKUP(E155,ParametersB,5,FALSE))</f>
        <v>#N/A</v>
      </c>
      <c r="E155" s="17" t="s">
        <v>50</v>
      </c>
      <c r="F155" s="17"/>
      <c r="G155" s="17" t="s">
        <v>47</v>
      </c>
      <c r="H155" s="37">
        <f>K155</f>
        <v>0</v>
      </c>
      <c r="I155" s="22"/>
      <c r="J155" s="10"/>
      <c r="K155" s="12">
        <f>COUNTIF(Entries,$E155)</f>
        <v>0</v>
      </c>
      <c r="L155" s="10"/>
      <c r="M155" s="12" t="e">
        <f>IF(ISBLANK(N155),_xlfn.CEILING.PRECISE(H155/VLOOKUP(E155,ParametersB,6,FALSE)),N155)</f>
        <v>#N/A</v>
      </c>
      <c r="N155" s="28"/>
      <c r="O155" s="10"/>
    </row>
    <row r="156" spans="1:15" ht="18.75" hidden="1" x14ac:dyDescent="0.25">
      <c r="A156" s="10"/>
      <c r="B156" s="8"/>
      <c r="C156" s="5"/>
      <c r="D156" s="6"/>
      <c r="E156" s="33" t="s">
        <v>32</v>
      </c>
      <c r="F156" s="50"/>
      <c r="G156" s="7"/>
      <c r="H156" s="24"/>
      <c r="I156" s="23"/>
      <c r="J156" s="11"/>
      <c r="K156" s="44"/>
      <c r="L156" s="11"/>
      <c r="M156" s="23"/>
      <c r="N156" s="27"/>
      <c r="O156" s="11"/>
    </row>
    <row r="157" spans="1:15" ht="18.75" hidden="1" x14ac:dyDescent="0.25">
      <c r="A157" s="16"/>
      <c r="B157" s="8"/>
      <c r="C157" s="3" t="e">
        <f>IF(ISBLANK(A157),D155+IF(E156=Lijsten!#REF!,15/24/60,0),A157)</f>
        <v>#N/A</v>
      </c>
      <c r="D157" s="4" t="e">
        <f>C157+M157*VLOOKUP(E157,ParametersB,2,FALSE)+H157*(VLOOKUP(E157,ParametersB,IF(G157=Lijsten!#REF!,3,4),FALSE)+VLOOKUP(E157,ParametersB,5,FALSE))</f>
        <v>#N/A</v>
      </c>
      <c r="E157" s="17" t="s">
        <v>50</v>
      </c>
      <c r="F157" s="17"/>
      <c r="G157" s="17" t="s">
        <v>47</v>
      </c>
      <c r="H157" s="37">
        <f>K157</f>
        <v>0</v>
      </c>
      <c r="I157" s="22"/>
      <c r="J157" s="10"/>
      <c r="K157" s="12">
        <f>COUNTIF(Entries,$E157)</f>
        <v>0</v>
      </c>
      <c r="L157" s="10"/>
      <c r="M157" s="12" t="e">
        <f>IF(ISBLANK(N157),_xlfn.CEILING.PRECISE(H157/VLOOKUP(E157,ParametersB,6,FALSE)),N157)</f>
        <v>#N/A</v>
      </c>
      <c r="N157" s="28"/>
      <c r="O157" s="10"/>
    </row>
    <row r="158" spans="1:15" ht="18.75" hidden="1" x14ac:dyDescent="0.25">
      <c r="A158" s="10"/>
      <c r="B158" s="8"/>
      <c r="C158" s="5"/>
      <c r="D158" s="6"/>
      <c r="E158" s="33" t="s">
        <v>32</v>
      </c>
      <c r="F158" s="50"/>
      <c r="G158" s="7"/>
      <c r="H158" s="24"/>
      <c r="I158" s="23"/>
      <c r="J158" s="11"/>
      <c r="K158" s="44"/>
      <c r="L158" s="11"/>
      <c r="M158" s="23"/>
      <c r="N158" s="27"/>
      <c r="O158" s="11"/>
    </row>
  </sheetData>
  <mergeCells count="4">
    <mergeCell ref="C1:I1"/>
    <mergeCell ref="G2:I2"/>
    <mergeCell ref="C3:I3"/>
    <mergeCell ref="C4:I4"/>
  </mergeCells>
  <conditionalFormatting sqref="H7:H158">
    <cfRule type="expression" dxfId="0" priority="2">
      <formula>$H7&lt;&gt;$K7</formula>
    </cfRule>
  </conditionalFormatting>
  <dataValidations count="3">
    <dataValidation type="list" allowBlank="1" showInputMessage="1" showErrorMessage="1" sqref="G7 G9 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xr:uid="{00000000-0002-0000-0300-000000000000}">
      <formula1>Program</formula1>
    </dataValidation>
    <dataValidation type="list" allowBlank="1" showInputMessage="1" showErrorMessage="1" sqref="E8 E10 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xr:uid="{00000000-0002-0000-0300-000001000000}">
      <formula1>Resurfacingornot</formula1>
    </dataValidation>
    <dataValidation type="list" allowBlank="1" showInputMessage="1" showErrorMessage="1" sqref="E7 E9 E11 E13 E15 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xr:uid="{00000000-0002-0000-0300-000002000000}">
      <formula1>Categorieen</formula1>
    </dataValidation>
  </dataValidations>
  <pageMargins left="0.7" right="0.7" top="0.75" bottom="0.75" header="0.3" footer="0.3"/>
  <pageSetup paperSize="9" scale="87"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45" id="{CCF4DD24-588E-4BA4-9CDE-6B65D0D4352F}">
            <xm:f>$G7=Lijsten!#REF!</xm:f>
            <x14:dxf>
              <font>
                <color rgb="FF0070C0"/>
              </font>
            </x14:dxf>
          </x14:cfRule>
          <xm:sqref>C7:I158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29"/>
  <sheetViews>
    <sheetView topLeftCell="B1" workbookViewId="0">
      <selection activeCell="K15" sqref="K15"/>
    </sheetView>
  </sheetViews>
  <sheetFormatPr defaultColWidth="9.140625" defaultRowHeight="15" x14ac:dyDescent="0.25"/>
  <cols>
    <col min="1" max="2" width="9.140625" style="38"/>
    <col min="3" max="6" width="6.7109375" style="38" customWidth="1"/>
    <col min="7" max="7" width="8.7109375" style="38" customWidth="1"/>
    <col min="8" max="11" width="6.7109375" style="38" customWidth="1"/>
    <col min="12" max="12" width="8.7109375" style="38" customWidth="1"/>
    <col min="13" max="13" width="6.7109375" style="38" customWidth="1"/>
    <col min="14" max="14" width="9.140625" style="38"/>
    <col min="15" max="15" width="8.7109375" style="38" customWidth="1"/>
    <col min="16" max="16" width="0" style="38" hidden="1" customWidth="1"/>
    <col min="17" max="17" width="6.7109375" style="38" customWidth="1"/>
    <col min="18" max="21" width="0" style="38" hidden="1" customWidth="1"/>
    <col min="22" max="16384" width="9.140625" style="38"/>
  </cols>
  <sheetData>
    <row r="2" spans="1:20" s="52" customFormat="1" ht="22.5" customHeight="1" x14ac:dyDescent="0.25">
      <c r="B2" s="53" t="s">
        <v>104</v>
      </c>
      <c r="C2" s="54" t="s">
        <v>83</v>
      </c>
      <c r="D2" s="54" t="s">
        <v>84</v>
      </c>
      <c r="E2" s="54" t="s">
        <v>85</v>
      </c>
      <c r="F2" s="54" t="s">
        <v>86</v>
      </c>
      <c r="G2" s="55" t="s">
        <v>91</v>
      </c>
      <c r="H2" s="54"/>
      <c r="I2" s="54" t="s">
        <v>87</v>
      </c>
      <c r="J2" s="54" t="s">
        <v>88</v>
      </c>
      <c r="K2" s="54" t="s">
        <v>89</v>
      </c>
      <c r="L2" s="55" t="s">
        <v>91</v>
      </c>
      <c r="M2" s="55"/>
      <c r="N2" s="53" t="s">
        <v>104</v>
      </c>
      <c r="O2" s="55" t="s">
        <v>105</v>
      </c>
      <c r="P2" s="56"/>
      <c r="Q2" s="54" t="s">
        <v>32</v>
      </c>
      <c r="S2" s="56" t="s">
        <v>96</v>
      </c>
      <c r="T2" s="56" t="s">
        <v>90</v>
      </c>
    </row>
    <row r="3" spans="1:20" x14ac:dyDescent="0.25">
      <c r="A3" s="42" t="s">
        <v>98</v>
      </c>
      <c r="B3" s="47" t="s">
        <v>39</v>
      </c>
      <c r="C3" s="57" t="e">
        <f>COUNTIFS(Entries!#REF!,C$2,Entries!$C$7:$C$166,$B3)</f>
        <v>#REF!</v>
      </c>
      <c r="D3" s="57" t="e">
        <f>COUNTIFS(Entries!#REF!,D$2,Entries!$C$7:$C$166,$B3)</f>
        <v>#REF!</v>
      </c>
      <c r="E3" s="57" t="e">
        <f>COUNTIFS(Entries!#REF!,E$2,Entries!$C$7:$C$166,$B3)</f>
        <v>#REF!</v>
      </c>
      <c r="F3" s="57" t="e">
        <f>COUNTIFS(Entries!#REF!,F$2,Entries!$C$7:$C$166,$B3)</f>
        <v>#REF!</v>
      </c>
      <c r="G3" s="58" t="e">
        <f>SUM(C3:F3)</f>
        <v>#REF!</v>
      </c>
      <c r="H3" s="57"/>
      <c r="I3" s="57" t="e">
        <f>COUNTIFS(Entries!#REF!,I$2,Entries!$C$7:$C$166,$B3)</f>
        <v>#REF!</v>
      </c>
      <c r="J3" s="57" t="e">
        <f>COUNTIFS(Entries!#REF!,J$2,Entries!$C$7:$C$166,$B3)</f>
        <v>#REF!</v>
      </c>
      <c r="K3" s="57" t="e">
        <f>COUNTIFS(Entries!#REF!,K$2,Entries!$C$7:$C$166,$B3)</f>
        <v>#REF!</v>
      </c>
      <c r="L3" s="58" t="e">
        <f>SUM(I3:K3)</f>
        <v>#REF!</v>
      </c>
      <c r="M3" s="58"/>
      <c r="N3" s="47" t="str">
        <f>B3</f>
        <v>AKR</v>
      </c>
      <c r="O3" s="58" t="e">
        <f>G3+L3</f>
        <v>#REF!</v>
      </c>
      <c r="P3" s="57"/>
      <c r="Q3" s="57" t="e">
        <f>COUNTIFS(Entries!#REF!,Q$2,Entries!$C$7:$C$166,$B3)</f>
        <v>#REF!</v>
      </c>
      <c r="S3" s="47" t="s">
        <v>39</v>
      </c>
      <c r="T3" s="39">
        <v>10</v>
      </c>
    </row>
    <row r="4" spans="1:20" x14ac:dyDescent="0.25">
      <c r="B4" s="47" t="s">
        <v>34</v>
      </c>
      <c r="C4" s="57" t="e">
        <f>COUNTIFS(Entries!#REF!,C$2,Entries!$C$7:$C$166,$B4)</f>
        <v>#REF!</v>
      </c>
      <c r="D4" s="57" t="e">
        <f>COUNTIFS(Entries!#REF!,D$2,Entries!$C$7:$C$166,$B4)</f>
        <v>#REF!</v>
      </c>
      <c r="E4" s="57" t="e">
        <f>COUNTIFS(Entries!#REF!,E$2,Entries!$C$7:$C$166,$B4)</f>
        <v>#REF!</v>
      </c>
      <c r="F4" s="57" t="e">
        <f>COUNTIFS(Entries!#REF!,F$2,Entries!$C$7:$C$166,$B4)</f>
        <v>#REF!</v>
      </c>
      <c r="G4" s="58" t="e">
        <f t="shared" ref="G4:G24" si="0">SUM(C4:F4)</f>
        <v>#REF!</v>
      </c>
      <c r="H4" s="57"/>
      <c r="I4" s="57" t="e">
        <f>COUNTIFS(Entries!#REF!,I$2,Entries!$C$7:$C$166,$B4)</f>
        <v>#REF!</v>
      </c>
      <c r="J4" s="57" t="e">
        <f>COUNTIFS(Entries!#REF!,J$2,Entries!$C$7:$C$166,$B4)</f>
        <v>#REF!</v>
      </c>
      <c r="K4" s="57" t="e">
        <f>COUNTIFS(Entries!#REF!,K$2,Entries!$C$7:$C$166,$B4)</f>
        <v>#REF!</v>
      </c>
      <c r="L4" s="58" t="e">
        <f t="shared" ref="L4:L24" si="1">SUM(I4:K4)</f>
        <v>#REF!</v>
      </c>
      <c r="M4" s="58"/>
      <c r="N4" s="47" t="str">
        <f t="shared" ref="N4:N23" si="2">B4</f>
        <v>ASW</v>
      </c>
      <c r="O4" s="58" t="e">
        <f t="shared" ref="O4:O23" si="3">G4+L4</f>
        <v>#REF!</v>
      </c>
      <c r="P4" s="57"/>
      <c r="Q4" s="57" t="e">
        <f>COUNTIFS(Entries!#REF!,Q$2,Entries!$C$7:$C$166,$B4)</f>
        <v>#REF!</v>
      </c>
      <c r="S4" s="47" t="s">
        <v>34</v>
      </c>
      <c r="T4" s="39">
        <v>11</v>
      </c>
    </row>
    <row r="5" spans="1:20" x14ac:dyDescent="0.25">
      <c r="B5" s="47" t="s">
        <v>57</v>
      </c>
      <c r="C5" s="57" t="e">
        <f>COUNTIFS(Entries!#REF!,C$2,Entries!$C$7:$C$166,$B5)</f>
        <v>#REF!</v>
      </c>
      <c r="D5" s="57" t="e">
        <f>COUNTIFS(Entries!#REF!,D$2,Entries!$C$7:$C$166,$B5)</f>
        <v>#REF!</v>
      </c>
      <c r="E5" s="57" t="e">
        <f>COUNTIFS(Entries!#REF!,E$2,Entries!$C$7:$C$166,$B5)</f>
        <v>#REF!</v>
      </c>
      <c r="F5" s="57" t="e">
        <f>COUNTIFS(Entries!#REF!,F$2,Entries!$C$7:$C$166,$B5)</f>
        <v>#REF!</v>
      </c>
      <c r="G5" s="58" t="e">
        <f t="shared" si="0"/>
        <v>#REF!</v>
      </c>
      <c r="H5" s="57"/>
      <c r="I5" s="57" t="e">
        <f>COUNTIFS(Entries!#REF!,I$2,Entries!$C$7:$C$166,$B5)</f>
        <v>#REF!</v>
      </c>
      <c r="J5" s="57" t="e">
        <f>COUNTIFS(Entries!#REF!,J$2,Entries!$C$7:$C$166,$B5)</f>
        <v>#REF!</v>
      </c>
      <c r="K5" s="57" t="e">
        <f>COUNTIFS(Entries!#REF!,K$2,Entries!$C$7:$C$166,$B5)</f>
        <v>#REF!</v>
      </c>
      <c r="L5" s="58" t="e">
        <f t="shared" si="1"/>
        <v>#REF!</v>
      </c>
      <c r="M5" s="58"/>
      <c r="N5" s="47" t="str">
        <f t="shared" si="2"/>
        <v>BKSC</v>
      </c>
      <c r="O5" s="58" t="e">
        <f t="shared" si="3"/>
        <v>#REF!</v>
      </c>
      <c r="P5" s="57"/>
      <c r="Q5" s="57" t="e">
        <f>COUNTIFS(Entries!#REF!,Q$2,Entries!$C$7:$C$166,$B5)</f>
        <v>#REF!</v>
      </c>
      <c r="S5" s="47" t="s">
        <v>57</v>
      </c>
      <c r="T5" s="39">
        <v>1</v>
      </c>
    </row>
    <row r="6" spans="1:20" x14ac:dyDescent="0.25">
      <c r="B6" s="47" t="s">
        <v>2</v>
      </c>
      <c r="C6" s="57" t="e">
        <f>COUNTIFS(Entries!#REF!,C$2,Entries!$C$7:$C$166,$B6)</f>
        <v>#REF!</v>
      </c>
      <c r="D6" s="57" t="e">
        <f>COUNTIFS(Entries!#REF!,D$2,Entries!$C$7:$C$166,$B6)</f>
        <v>#REF!</v>
      </c>
      <c r="E6" s="57" t="e">
        <f>COUNTIFS(Entries!#REF!,E$2,Entries!$C$7:$C$166,$B6)</f>
        <v>#REF!</v>
      </c>
      <c r="F6" s="57" t="e">
        <f>COUNTIFS(Entries!#REF!,F$2,Entries!$C$7:$C$166,$B6)</f>
        <v>#REF!</v>
      </c>
      <c r="G6" s="58" t="e">
        <f t="shared" si="0"/>
        <v>#REF!</v>
      </c>
      <c r="H6" s="57"/>
      <c r="I6" s="57" t="e">
        <f>COUNTIFS(Entries!#REF!,I$2,Entries!$C$7:$C$166,$B6)</f>
        <v>#REF!</v>
      </c>
      <c r="J6" s="57" t="e">
        <f>COUNTIFS(Entries!#REF!,J$2,Entries!$C$7:$C$166,$B6)</f>
        <v>#REF!</v>
      </c>
      <c r="K6" s="57" t="e">
        <f>COUNTIFS(Entries!#REF!,K$2,Entries!$C$7:$C$166,$B6)</f>
        <v>#REF!</v>
      </c>
      <c r="L6" s="58" t="e">
        <f t="shared" si="1"/>
        <v>#REF!</v>
      </c>
      <c r="M6" s="58"/>
      <c r="N6" s="47" t="str">
        <f t="shared" si="2"/>
        <v>DSH</v>
      </c>
      <c r="O6" s="58" t="e">
        <f t="shared" si="3"/>
        <v>#REF!</v>
      </c>
      <c r="P6" s="57"/>
      <c r="Q6" s="57" t="e">
        <f>COUNTIFS(Entries!#REF!,Q$2,Entries!$C$7:$C$166,$B6)</f>
        <v>#REF!</v>
      </c>
      <c r="S6" s="47" t="s">
        <v>2</v>
      </c>
      <c r="T6" s="39">
        <v>8</v>
      </c>
    </row>
    <row r="7" spans="1:20" x14ac:dyDescent="0.25">
      <c r="B7" s="47" t="s">
        <v>3</v>
      </c>
      <c r="C7" s="57" t="e">
        <f>COUNTIFS(Entries!#REF!,C$2,Entries!$C$7:$C$166,$B7)</f>
        <v>#REF!</v>
      </c>
      <c r="D7" s="57" t="e">
        <f>COUNTIFS(Entries!#REF!,D$2,Entries!$C$7:$C$166,$B7)</f>
        <v>#REF!</v>
      </c>
      <c r="E7" s="57" t="e">
        <f>COUNTIFS(Entries!#REF!,E$2,Entries!$C$7:$C$166,$B7)</f>
        <v>#REF!</v>
      </c>
      <c r="F7" s="57" t="e">
        <f>COUNTIFS(Entries!#REF!,F$2,Entries!$C$7:$C$166,$B7)</f>
        <v>#REF!</v>
      </c>
      <c r="G7" s="58" t="e">
        <f t="shared" si="0"/>
        <v>#REF!</v>
      </c>
      <c r="H7" s="57"/>
      <c r="I7" s="57" t="e">
        <f>COUNTIFS(Entries!#REF!,I$2,Entries!$C$7:$C$166,$B7)</f>
        <v>#REF!</v>
      </c>
      <c r="J7" s="57" t="e">
        <f>COUNTIFS(Entries!#REF!,J$2,Entries!$C$7:$C$166,$B7)</f>
        <v>#REF!</v>
      </c>
      <c r="K7" s="57" t="e">
        <f>COUNTIFS(Entries!#REF!,K$2,Entries!$C$7:$C$166,$B7)</f>
        <v>#REF!</v>
      </c>
      <c r="L7" s="58" t="e">
        <f t="shared" si="1"/>
        <v>#REF!</v>
      </c>
      <c r="M7" s="58"/>
      <c r="N7" s="47" t="str">
        <f t="shared" si="2"/>
        <v>GSK</v>
      </c>
      <c r="O7" s="58" t="e">
        <f t="shared" si="3"/>
        <v>#REF!</v>
      </c>
      <c r="P7" s="57"/>
      <c r="Q7" s="57" t="e">
        <f>COUNTIFS(Entries!#REF!,Q$2,Entries!$C$7:$C$166,$B7)</f>
        <v>#REF!</v>
      </c>
      <c r="S7" s="47" t="s">
        <v>3</v>
      </c>
      <c r="T7" s="39">
        <v>10</v>
      </c>
    </row>
    <row r="8" spans="1:20" x14ac:dyDescent="0.25">
      <c r="B8" s="47" t="s">
        <v>6</v>
      </c>
      <c r="C8" s="57" t="e">
        <f>COUNTIFS(Entries!#REF!,C$2,Entries!$C$7:$C$166,$B8)</f>
        <v>#REF!</v>
      </c>
      <c r="D8" s="57" t="e">
        <f>COUNTIFS(Entries!#REF!,D$2,Entries!$C$7:$C$166,$B8)</f>
        <v>#REF!</v>
      </c>
      <c r="E8" s="57" t="e">
        <f>COUNTIFS(Entries!#REF!,E$2,Entries!$C$7:$C$166,$B8)</f>
        <v>#REF!</v>
      </c>
      <c r="F8" s="57" t="e">
        <f>COUNTIFS(Entries!#REF!,F$2,Entries!$C$7:$C$166,$B8)</f>
        <v>#REF!</v>
      </c>
      <c r="G8" s="58" t="e">
        <f t="shared" si="0"/>
        <v>#REF!</v>
      </c>
      <c r="H8" s="57"/>
      <c r="I8" s="57" t="e">
        <f>COUNTIFS(Entries!#REF!,I$2,Entries!$C$7:$C$166,$B8)</f>
        <v>#REF!</v>
      </c>
      <c r="J8" s="57" t="e">
        <f>COUNTIFS(Entries!#REF!,J$2,Entries!$C$7:$C$166,$B8)</f>
        <v>#REF!</v>
      </c>
      <c r="K8" s="57" t="e">
        <f>COUNTIFS(Entries!#REF!,K$2,Entries!$C$7:$C$166,$B8)</f>
        <v>#REF!</v>
      </c>
      <c r="L8" s="58" t="e">
        <f t="shared" si="1"/>
        <v>#REF!</v>
      </c>
      <c r="M8" s="58"/>
      <c r="N8" s="47" t="str">
        <f t="shared" si="2"/>
        <v>HSK</v>
      </c>
      <c r="O8" s="58" t="e">
        <f t="shared" si="3"/>
        <v>#REF!</v>
      </c>
      <c r="P8" s="57"/>
      <c r="Q8" s="57" t="e">
        <f>COUNTIFS(Entries!#REF!,Q$2,Entries!$C$7:$C$166,$B8)</f>
        <v>#REF!</v>
      </c>
      <c r="S8" s="47" t="s">
        <v>6</v>
      </c>
      <c r="T8" s="39">
        <v>7</v>
      </c>
    </row>
    <row r="9" spans="1:20" x14ac:dyDescent="0.25">
      <c r="B9" s="47" t="s">
        <v>5</v>
      </c>
      <c r="C9" s="57" t="e">
        <f>COUNTIFS(Entries!#REF!,C$2,Entries!$C$7:$C$166,$B9)</f>
        <v>#REF!</v>
      </c>
      <c r="D9" s="57" t="e">
        <f>COUNTIFS(Entries!#REF!,D$2,Entries!$C$7:$C$166,$B9)</f>
        <v>#REF!</v>
      </c>
      <c r="E9" s="57" t="e">
        <f>COUNTIFS(Entries!#REF!,E$2,Entries!$C$7:$C$166,$B9)</f>
        <v>#REF!</v>
      </c>
      <c r="F9" s="57" t="e">
        <f>COUNTIFS(Entries!#REF!,F$2,Entries!$C$7:$C$166,$B9)</f>
        <v>#REF!</v>
      </c>
      <c r="G9" s="58" t="e">
        <f t="shared" si="0"/>
        <v>#REF!</v>
      </c>
      <c r="H9" s="57"/>
      <c r="I9" s="57" t="e">
        <f>COUNTIFS(Entries!#REF!,I$2,Entries!$C$7:$C$166,$B9)</f>
        <v>#REF!</v>
      </c>
      <c r="J9" s="57" t="e">
        <f>COUNTIFS(Entries!#REF!,J$2,Entries!$C$7:$C$166,$B9)</f>
        <v>#REF!</v>
      </c>
      <c r="K9" s="57" t="e">
        <f>COUNTIFS(Entries!#REF!,K$2,Entries!$C$7:$C$166,$B9)</f>
        <v>#REF!</v>
      </c>
      <c r="L9" s="58" t="e">
        <f t="shared" si="1"/>
        <v>#REF!</v>
      </c>
      <c r="M9" s="58"/>
      <c r="N9" s="47" t="str">
        <f t="shared" si="2"/>
        <v>KHL</v>
      </c>
      <c r="O9" s="58" t="e">
        <f t="shared" si="3"/>
        <v>#REF!</v>
      </c>
      <c r="P9" s="57"/>
      <c r="Q9" s="57" t="e">
        <f>COUNTIFS(Entries!#REF!,Q$2,Entries!$C$7:$C$166,$B9)</f>
        <v>#REF!</v>
      </c>
      <c r="S9" s="47" t="s">
        <v>5</v>
      </c>
      <c r="T9" s="39">
        <v>13</v>
      </c>
    </row>
    <row r="10" spans="1:20" x14ac:dyDescent="0.25">
      <c r="B10" s="47" t="s">
        <v>37</v>
      </c>
      <c r="C10" s="57" t="e">
        <f>COUNTIFS(Entries!#REF!,C$2,Entries!$C$7:$C$166,$B10)</f>
        <v>#REF!</v>
      </c>
      <c r="D10" s="57" t="e">
        <f>COUNTIFS(Entries!#REF!,D$2,Entries!$C$7:$C$166,$B10)</f>
        <v>#REF!</v>
      </c>
      <c r="E10" s="57" t="e">
        <f>COUNTIFS(Entries!#REF!,E$2,Entries!$C$7:$C$166,$B10)</f>
        <v>#REF!</v>
      </c>
      <c r="F10" s="57" t="e">
        <f>COUNTIFS(Entries!#REF!,F$2,Entries!$C$7:$C$166,$B10)</f>
        <v>#REF!</v>
      </c>
      <c r="G10" s="58" t="e">
        <f t="shared" si="0"/>
        <v>#REF!</v>
      </c>
      <c r="H10" s="57"/>
      <c r="I10" s="57" t="e">
        <f>COUNTIFS(Entries!#REF!,I$2,Entries!$C$7:$C$166,$B10)</f>
        <v>#REF!</v>
      </c>
      <c r="J10" s="57" t="e">
        <f>COUNTIFS(Entries!#REF!,J$2,Entries!$C$7:$C$166,$B10)</f>
        <v>#REF!</v>
      </c>
      <c r="K10" s="57" t="e">
        <f>COUNTIFS(Entries!#REF!,K$2,Entries!$C$7:$C$166,$B10)</f>
        <v>#REF!</v>
      </c>
      <c r="L10" s="58" t="e">
        <f t="shared" si="1"/>
        <v>#REF!</v>
      </c>
      <c r="M10" s="58"/>
      <c r="N10" s="47" t="str">
        <f t="shared" si="2"/>
        <v>KHM</v>
      </c>
      <c r="O10" s="58" t="e">
        <f t="shared" si="3"/>
        <v>#REF!</v>
      </c>
      <c r="P10" s="57"/>
      <c r="Q10" s="57" t="e">
        <f>COUNTIFS(Entries!#REF!,Q$2,Entries!$C$7:$C$166,$B10)</f>
        <v>#REF!</v>
      </c>
      <c r="S10" s="47" t="s">
        <v>37</v>
      </c>
      <c r="T10" s="39">
        <v>9</v>
      </c>
    </row>
    <row r="11" spans="1:20" x14ac:dyDescent="0.25">
      <c r="B11" s="47" t="s">
        <v>26</v>
      </c>
      <c r="C11" s="57" t="e">
        <f>COUNTIFS(Entries!#REF!,C$2,Entries!$C$7:$C$166,$B11)</f>
        <v>#REF!</v>
      </c>
      <c r="D11" s="57" t="e">
        <f>COUNTIFS(Entries!#REF!,D$2,Entries!$C$7:$C$166,$B11)</f>
        <v>#REF!</v>
      </c>
      <c r="E11" s="57" t="e">
        <f>COUNTIFS(Entries!#REF!,E$2,Entries!$C$7:$C$166,$B11)</f>
        <v>#REF!</v>
      </c>
      <c r="F11" s="57" t="e">
        <f>COUNTIFS(Entries!#REF!,F$2,Entries!$C$7:$C$166,$B11)</f>
        <v>#REF!</v>
      </c>
      <c r="G11" s="58" t="e">
        <f t="shared" si="0"/>
        <v>#REF!</v>
      </c>
      <c r="H11" s="57"/>
      <c r="I11" s="57" t="e">
        <f>COUNTIFS(Entries!#REF!,I$2,Entries!$C$7:$C$166,$B11)</f>
        <v>#REF!</v>
      </c>
      <c r="J11" s="57" t="e">
        <f>COUNTIFS(Entries!#REF!,J$2,Entries!$C$7:$C$166,$B11)</f>
        <v>#REF!</v>
      </c>
      <c r="K11" s="57" t="e">
        <f>COUNTIFS(Entries!#REF!,K$2,Entries!$C$7:$C$166,$B11)</f>
        <v>#REF!</v>
      </c>
      <c r="L11" s="58" t="e">
        <f t="shared" si="1"/>
        <v>#REF!</v>
      </c>
      <c r="M11" s="58"/>
      <c r="N11" s="47" t="str">
        <f t="shared" si="2"/>
        <v>KNH</v>
      </c>
      <c r="O11" s="58" t="e">
        <f t="shared" si="3"/>
        <v>#REF!</v>
      </c>
      <c r="P11" s="57"/>
      <c r="Q11" s="57" t="e">
        <f>COUNTIFS(Entries!#REF!,Q$2,Entries!$C$7:$C$166,$B11)</f>
        <v>#REF!</v>
      </c>
      <c r="S11" s="47" t="s">
        <v>26</v>
      </c>
      <c r="T11" s="39">
        <v>0</v>
      </c>
    </row>
    <row r="12" spans="1:20" x14ac:dyDescent="0.25">
      <c r="B12" s="47" t="s">
        <v>1</v>
      </c>
      <c r="C12" s="57" t="e">
        <f>COUNTIFS(Entries!#REF!,C$2,Entries!$C$7:$C$166,$B12)</f>
        <v>#REF!</v>
      </c>
      <c r="D12" s="57" t="e">
        <f>COUNTIFS(Entries!#REF!,D$2,Entries!$C$7:$C$166,$B12)</f>
        <v>#REF!</v>
      </c>
      <c r="E12" s="57" t="e">
        <f>COUNTIFS(Entries!#REF!,E$2,Entries!$C$7:$C$166,$B12)</f>
        <v>#REF!</v>
      </c>
      <c r="F12" s="57" t="e">
        <f>COUNTIFS(Entries!#REF!,F$2,Entries!$C$7:$C$166,$B12)</f>
        <v>#REF!</v>
      </c>
      <c r="G12" s="58" t="e">
        <f>SUM(C12:F12)</f>
        <v>#REF!</v>
      </c>
      <c r="H12" s="57"/>
      <c r="I12" s="57" t="e">
        <f>COUNTIFS(Entries!#REF!,I$2,Entries!$C$7:$C$166,$B12)</f>
        <v>#REF!</v>
      </c>
      <c r="J12" s="57" t="e">
        <f>COUNTIFS(Entries!#REF!,J$2,Entries!$C$7:$C$166,$B12)</f>
        <v>#REF!</v>
      </c>
      <c r="K12" s="57" t="e">
        <f>COUNTIFS(Entries!#REF!,K$2,Entries!$C$7:$C$166,$B12)</f>
        <v>#REF!</v>
      </c>
      <c r="L12" s="58" t="e">
        <f>SUM(I12:K12)</f>
        <v>#REF!</v>
      </c>
      <c r="M12" s="58"/>
      <c r="N12" s="47" t="str">
        <f>B12</f>
        <v>KPL</v>
      </c>
      <c r="O12" s="58" t="e">
        <f>G12+L12</f>
        <v>#REF!</v>
      </c>
      <c r="P12" s="57"/>
      <c r="Q12" s="57" t="e">
        <f>COUNTIFS(Entries!#REF!,Q$2,Entries!$C$7:$C$166,$B12)</f>
        <v>#REF!</v>
      </c>
      <c r="S12" s="47" t="s">
        <v>1</v>
      </c>
      <c r="T12" s="39">
        <v>10</v>
      </c>
    </row>
    <row r="13" spans="1:20" x14ac:dyDescent="0.25">
      <c r="B13" s="47" t="s">
        <v>23</v>
      </c>
      <c r="C13" s="57" t="e">
        <f>COUNTIFS(Entries!#REF!,C$2,Entries!$C$7:$C$166,$B13)</f>
        <v>#REF!</v>
      </c>
      <c r="D13" s="57" t="e">
        <f>COUNTIFS(Entries!#REF!,D$2,Entries!$C$7:$C$166,$B13)</f>
        <v>#REF!</v>
      </c>
      <c r="E13" s="57" t="e">
        <f>COUNTIFS(Entries!#REF!,E$2,Entries!$C$7:$C$166,$B13)</f>
        <v>#REF!</v>
      </c>
      <c r="F13" s="57" t="e">
        <f>COUNTIFS(Entries!#REF!,F$2,Entries!$C$7:$C$166,$B13)</f>
        <v>#REF!</v>
      </c>
      <c r="G13" s="58" t="e">
        <f>SUM(C13:F13)</f>
        <v>#REF!</v>
      </c>
      <c r="H13" s="57"/>
      <c r="I13" s="57" t="e">
        <f>COUNTIFS(Entries!#REF!,I$2,Entries!$C$7:$C$166,$B13)</f>
        <v>#REF!</v>
      </c>
      <c r="J13" s="57" t="e">
        <f>COUNTIFS(Entries!#REF!,J$2,Entries!$C$7:$C$166,$B13)</f>
        <v>#REF!</v>
      </c>
      <c r="K13" s="57" t="e">
        <f>COUNTIFS(Entries!#REF!,K$2,Entries!$C$7:$C$166,$B13)</f>
        <v>#REF!</v>
      </c>
      <c r="L13" s="58" t="e">
        <f>SUM(I13:K13)</f>
        <v>#REF!</v>
      </c>
      <c r="M13" s="58"/>
      <c r="N13" s="47" t="str">
        <f>B13</f>
        <v>KRE</v>
      </c>
      <c r="O13" s="58" t="e">
        <f>G13+L13</f>
        <v>#REF!</v>
      </c>
      <c r="P13" s="57"/>
      <c r="Q13" s="57" t="e">
        <f>COUNTIFS(Entries!#REF!,Q$2,Entries!$C$7:$C$166,$B13)</f>
        <v>#REF!</v>
      </c>
      <c r="S13" s="47" t="s">
        <v>23</v>
      </c>
      <c r="T13" s="39">
        <v>0</v>
      </c>
    </row>
    <row r="14" spans="1:20" x14ac:dyDescent="0.25">
      <c r="B14" s="47" t="s">
        <v>8</v>
      </c>
      <c r="C14" s="57" t="e">
        <f>COUNTIFS(Entries!#REF!,C$2,Entries!$C$7:$C$166,$B14)</f>
        <v>#REF!</v>
      </c>
      <c r="D14" s="57" t="e">
        <f>COUNTIFS(Entries!#REF!,D$2,Entries!$C$7:$C$166,$B14)</f>
        <v>#REF!</v>
      </c>
      <c r="E14" s="57" t="e">
        <f>COUNTIFS(Entries!#REF!,E$2,Entries!$C$7:$C$166,$B14)</f>
        <v>#REF!</v>
      </c>
      <c r="F14" s="57" t="e">
        <f>COUNTIFS(Entries!#REF!,F$2,Entries!$C$7:$C$166,$B14)</f>
        <v>#REF!</v>
      </c>
      <c r="G14" s="58" t="e">
        <f>SUM(C14:F14)</f>
        <v>#REF!</v>
      </c>
      <c r="H14" s="57"/>
      <c r="I14" s="57" t="e">
        <f>COUNTIFS(Entries!#REF!,I$2,Entries!$C$7:$C$166,$B14)</f>
        <v>#REF!</v>
      </c>
      <c r="J14" s="57" t="e">
        <f>COUNTIFS(Entries!#REF!,J$2,Entries!$C$7:$C$166,$B14)</f>
        <v>#REF!</v>
      </c>
      <c r="K14" s="57" t="e">
        <f>COUNTIFS(Entries!#REF!,K$2,Entries!$C$7:$C$166,$B14)</f>
        <v>#REF!</v>
      </c>
      <c r="L14" s="58" t="e">
        <f>SUM(I14:K14)</f>
        <v>#REF!</v>
      </c>
      <c r="M14" s="58"/>
      <c r="N14" s="47" t="str">
        <f>B14</f>
        <v>NLL</v>
      </c>
      <c r="O14" s="58" t="e">
        <f>G14+L14</f>
        <v>#REF!</v>
      </c>
      <c r="P14" s="57"/>
      <c r="Q14" s="57" t="e">
        <f>COUNTIFS(Entries!#REF!,Q$2,Entries!$C$7:$C$166,$B14)</f>
        <v>#REF!</v>
      </c>
      <c r="S14" s="47" t="s">
        <v>8</v>
      </c>
      <c r="T14" s="39">
        <v>0</v>
      </c>
    </row>
    <row r="15" spans="1:20" x14ac:dyDescent="0.25">
      <c r="B15" s="47" t="s">
        <v>7</v>
      </c>
      <c r="C15" s="57" t="e">
        <f>COUNTIFS(Entries!#REF!,C$2,Entries!$C$7:$C$166,$B15)</f>
        <v>#REF!</v>
      </c>
      <c r="D15" s="57" t="e">
        <f>COUNTIFS(Entries!#REF!,D$2,Entries!$C$7:$C$166,$B15)</f>
        <v>#REF!</v>
      </c>
      <c r="E15" s="57" t="e">
        <f>COUNTIFS(Entries!#REF!,E$2,Entries!$C$7:$C$166,$B15)</f>
        <v>#REF!</v>
      </c>
      <c r="F15" s="57" t="e">
        <f>COUNTIFS(Entries!#REF!,F$2,Entries!$C$7:$C$166,$B15)</f>
        <v>#REF!</v>
      </c>
      <c r="G15" s="58" t="e">
        <f>SUM(C15:F15)</f>
        <v>#REF!</v>
      </c>
      <c r="H15" s="57"/>
      <c r="I15" s="57" t="e">
        <f>COUNTIFS(Entries!#REF!,I$2,Entries!$C$7:$C$166,$B15)</f>
        <v>#REF!</v>
      </c>
      <c r="J15" s="57" t="e">
        <f>COUNTIFS(Entries!#REF!,J$2,Entries!$C$7:$C$166,$B15)</f>
        <v>#REF!</v>
      </c>
      <c r="K15" s="57" t="e">
        <f>COUNTIFS(Entries!#REF!,K$2,Entries!$C$7:$C$166,$B15)</f>
        <v>#REF!</v>
      </c>
      <c r="L15" s="58" t="e">
        <f>SUM(I15:K15)</f>
        <v>#REF!</v>
      </c>
      <c r="M15" s="58"/>
      <c r="N15" s="47" t="str">
        <f>B15</f>
        <v>NOT</v>
      </c>
      <c r="O15" s="58" t="e">
        <f>G15+L15</f>
        <v>#REF!</v>
      </c>
      <c r="P15" s="57"/>
      <c r="Q15" s="57" t="e">
        <f>COUNTIFS(Entries!#REF!,Q$2,Entries!$C$7:$C$166,$B15)</f>
        <v>#REF!</v>
      </c>
      <c r="S15" s="47" t="s">
        <v>7</v>
      </c>
      <c r="T15" s="39">
        <v>4</v>
      </c>
    </row>
    <row r="16" spans="1:20" ht="24.95" customHeight="1" x14ac:dyDescent="0.25">
      <c r="A16" s="42" t="s">
        <v>99</v>
      </c>
      <c r="B16" s="47" t="s">
        <v>80</v>
      </c>
      <c r="C16" s="57" t="e">
        <f>COUNTIFS(Entries!#REF!,C$2,Entries!$C$7:$C$166,$B16)</f>
        <v>#REF!</v>
      </c>
      <c r="D16" s="57" t="e">
        <f>COUNTIFS(Entries!#REF!,D$2,Entries!$C$7:$C$166,$B16)</f>
        <v>#REF!</v>
      </c>
      <c r="E16" s="57" t="e">
        <f>COUNTIFS(Entries!#REF!,E$2,Entries!$C$7:$C$166,$B16)</f>
        <v>#REF!</v>
      </c>
      <c r="F16" s="57" t="e">
        <f>COUNTIFS(Entries!#REF!,F$2,Entries!$C$7:$C$166,$B16)</f>
        <v>#REF!</v>
      </c>
      <c r="G16" s="58" t="e">
        <f t="shared" si="0"/>
        <v>#REF!</v>
      </c>
      <c r="H16" s="57"/>
      <c r="I16" s="57" t="e">
        <f>COUNTIFS(Entries!#REF!,I$2,Entries!$C$7:$C$166,$B16)</f>
        <v>#REF!</v>
      </c>
      <c r="J16" s="57" t="e">
        <f>COUNTIFS(Entries!#REF!,J$2,Entries!$C$7:$C$166,$B16)</f>
        <v>#REF!</v>
      </c>
      <c r="K16" s="57" t="e">
        <f>COUNTIFS(Entries!#REF!,K$2,Entries!$C$7:$C$166,$B16)</f>
        <v>#REF!</v>
      </c>
      <c r="L16" s="58" t="e">
        <f t="shared" si="1"/>
        <v>#REF!</v>
      </c>
      <c r="M16" s="58"/>
      <c r="N16" s="47" t="str">
        <f t="shared" si="2"/>
        <v>ARA</v>
      </c>
      <c r="O16" s="58" t="e">
        <f t="shared" si="3"/>
        <v>#REF!</v>
      </c>
      <c r="P16" s="57"/>
      <c r="Q16" s="57" t="e">
        <f>COUNTIFS(Entries!#REF!,Q$2,Entries!$C$7:$C$166,$B16)</f>
        <v>#REF!</v>
      </c>
      <c r="S16" s="47" t="s">
        <v>80</v>
      </c>
      <c r="T16" s="39">
        <v>0</v>
      </c>
    </row>
    <row r="17" spans="1:20" x14ac:dyDescent="0.25">
      <c r="B17" s="47" t="s">
        <v>14</v>
      </c>
      <c r="C17" s="57" t="e">
        <f>COUNTIFS(Entries!#REF!,C$2,Entries!$C$7:$C$166,$B17)</f>
        <v>#REF!</v>
      </c>
      <c r="D17" s="57" t="e">
        <f>COUNTIFS(Entries!#REF!,D$2,Entries!$C$7:$C$166,$B17)</f>
        <v>#REF!</v>
      </c>
      <c r="E17" s="57" t="e">
        <f>COUNTIFS(Entries!#REF!,E$2,Entries!$C$7:$C$166,$B17)</f>
        <v>#REF!</v>
      </c>
      <c r="F17" s="57" t="e">
        <f>COUNTIFS(Entries!#REF!,F$2,Entries!$C$7:$C$166,$B17)</f>
        <v>#REF!</v>
      </c>
      <c r="G17" s="58" t="e">
        <f>SUM(C17:F17)</f>
        <v>#REF!</v>
      </c>
      <c r="H17" s="57"/>
      <c r="I17" s="57" t="e">
        <f>COUNTIFS(Entries!#REF!,I$2,Entries!$C$7:$C$166,$B17)</f>
        <v>#REF!</v>
      </c>
      <c r="J17" s="57" t="e">
        <f>COUNTIFS(Entries!#REF!,J$2,Entries!$C$7:$C$166,$B17)</f>
        <v>#REF!</v>
      </c>
      <c r="K17" s="57" t="e">
        <f>COUNTIFS(Entries!#REF!,K$2,Entries!$C$7:$C$166,$B17)</f>
        <v>#REF!</v>
      </c>
      <c r="L17" s="58" t="e">
        <f>SUM(I17:K17)</f>
        <v>#REF!</v>
      </c>
      <c r="M17" s="58"/>
      <c r="N17" s="47" t="str">
        <f>B17</f>
        <v>AXEL</v>
      </c>
      <c r="O17" s="58" t="e">
        <f>G17+L17</f>
        <v>#REF!</v>
      </c>
      <c r="P17" s="57"/>
      <c r="Q17" s="57" t="e">
        <f>COUNTIFS(Entries!#REF!,Q$2,Entries!$C$7:$C$166,$B17)</f>
        <v>#REF!</v>
      </c>
      <c r="S17" s="47" t="s">
        <v>14</v>
      </c>
      <c r="T17" s="39">
        <v>1</v>
      </c>
    </row>
    <row r="18" spans="1:20" x14ac:dyDescent="0.25">
      <c r="B18" s="47" t="s">
        <v>4</v>
      </c>
      <c r="C18" s="57" t="e">
        <f>COUNTIFS(Entries!#REF!,C$2,Entries!$C$7:$C$166,$B18)</f>
        <v>#REF!</v>
      </c>
      <c r="D18" s="57" t="e">
        <f>COUNTIFS(Entries!#REF!,D$2,Entries!$C$7:$C$166,$B18)</f>
        <v>#REF!</v>
      </c>
      <c r="E18" s="57" t="e">
        <f>COUNTIFS(Entries!#REF!,E$2,Entries!$C$7:$C$166,$B18)</f>
        <v>#REF!</v>
      </c>
      <c r="F18" s="57" t="e">
        <f>COUNTIFS(Entries!#REF!,F$2,Entries!$C$7:$C$166,$B18)</f>
        <v>#REF!</v>
      </c>
      <c r="G18" s="58" t="e">
        <f t="shared" si="0"/>
        <v>#REF!</v>
      </c>
      <c r="H18" s="57"/>
      <c r="I18" s="57" t="e">
        <f>COUNTIFS(Entries!#REF!,I$2,Entries!$C$7:$C$166,$B18)</f>
        <v>#REF!</v>
      </c>
      <c r="J18" s="57" t="e">
        <f>COUNTIFS(Entries!#REF!,J$2,Entries!$C$7:$C$166,$B18)</f>
        <v>#REF!</v>
      </c>
      <c r="K18" s="57" t="e">
        <f>COUNTIFS(Entries!#REF!,K$2,Entries!$C$7:$C$166,$B18)</f>
        <v>#REF!</v>
      </c>
      <c r="L18" s="58" t="e">
        <f t="shared" si="1"/>
        <v>#REF!</v>
      </c>
      <c r="M18" s="58"/>
      <c r="N18" s="47" t="str">
        <f t="shared" si="2"/>
        <v>CPLA</v>
      </c>
      <c r="O18" s="58" t="e">
        <f t="shared" si="3"/>
        <v>#REF!</v>
      </c>
      <c r="P18" s="57"/>
      <c r="Q18" s="57" t="e">
        <f>COUNTIFS(Entries!#REF!,Q$2,Entries!$C$7:$C$166,$B18)</f>
        <v>#REF!</v>
      </c>
      <c r="S18" s="47" t="s">
        <v>4</v>
      </c>
      <c r="T18" s="39">
        <v>12</v>
      </c>
    </row>
    <row r="19" spans="1:20" x14ac:dyDescent="0.25">
      <c r="B19" s="47" t="s">
        <v>15</v>
      </c>
      <c r="C19" s="57" t="e">
        <f>COUNTIFS(Entries!#REF!,C$2,Entries!$C$7:$C$166,$B19)</f>
        <v>#REF!</v>
      </c>
      <c r="D19" s="57" t="e">
        <f>COUNTIFS(Entries!#REF!,D$2,Entries!$C$7:$C$166,$B19)</f>
        <v>#REF!</v>
      </c>
      <c r="E19" s="57" t="e">
        <f>COUNTIFS(Entries!#REF!,E$2,Entries!$C$7:$C$166,$B19)</f>
        <v>#REF!</v>
      </c>
      <c r="F19" s="57" t="e">
        <f>COUNTIFS(Entries!#REF!,F$2,Entries!$C$7:$C$166,$B19)</f>
        <v>#REF!</v>
      </c>
      <c r="G19" s="58" t="e">
        <f>SUM(C19:F19)</f>
        <v>#REF!</v>
      </c>
      <c r="H19" s="57"/>
      <c r="I19" s="57" t="e">
        <f>COUNTIFS(Entries!#REF!,I$2,Entries!$C$7:$C$166,$B19)</f>
        <v>#REF!</v>
      </c>
      <c r="J19" s="57" t="e">
        <f>COUNTIFS(Entries!#REF!,J$2,Entries!$C$7:$C$166,$B19)</f>
        <v>#REF!</v>
      </c>
      <c r="K19" s="57" t="e">
        <f>COUNTIFS(Entries!#REF!,K$2,Entries!$C$7:$C$166,$B19)</f>
        <v>#REF!</v>
      </c>
      <c r="L19" s="58" t="e">
        <f>SUM(I19:K19)</f>
        <v>#REF!</v>
      </c>
      <c r="M19" s="58"/>
      <c r="N19" s="47" t="str">
        <f>B19</f>
        <v>PLC</v>
      </c>
      <c r="O19" s="58" t="e">
        <f>G19+L19</f>
        <v>#REF!</v>
      </c>
      <c r="P19" s="57"/>
      <c r="Q19" s="57" t="e">
        <f>COUNTIFS(Entries!#REF!,Q$2,Entries!$C$7:$C$166,$B19)</f>
        <v>#REF!</v>
      </c>
      <c r="S19" s="47" t="s">
        <v>15</v>
      </c>
      <c r="T19" s="39">
        <v>2</v>
      </c>
    </row>
    <row r="20" spans="1:20" x14ac:dyDescent="0.25">
      <c r="B20" s="47" t="s">
        <v>44</v>
      </c>
      <c r="C20" s="57" t="e">
        <f>COUNTIFS(Entries!#REF!,C$2,Entries!$C$7:$C$166,$B20)</f>
        <v>#REF!</v>
      </c>
      <c r="D20" s="57" t="e">
        <f>COUNTIFS(Entries!#REF!,D$2,Entries!$C$7:$C$166,$B20)</f>
        <v>#REF!</v>
      </c>
      <c r="E20" s="57" t="e">
        <f>COUNTIFS(Entries!#REF!,E$2,Entries!$C$7:$C$166,$B20)</f>
        <v>#REF!</v>
      </c>
      <c r="F20" s="57" t="e">
        <f>COUNTIFS(Entries!#REF!,F$2,Entries!$C$7:$C$166,$B20)</f>
        <v>#REF!</v>
      </c>
      <c r="G20" s="58" t="e">
        <f>SUM(C20:F20)</f>
        <v>#REF!</v>
      </c>
      <c r="H20" s="57"/>
      <c r="I20" s="57" t="e">
        <f>COUNTIFS(Entries!#REF!,I$2,Entries!$C$7:$C$166,$B20)</f>
        <v>#REF!</v>
      </c>
      <c r="J20" s="57" t="e">
        <f>COUNTIFS(Entries!#REF!,J$2,Entries!$C$7:$C$166,$B20)</f>
        <v>#REF!</v>
      </c>
      <c r="K20" s="57" t="e">
        <f>COUNTIFS(Entries!#REF!,K$2,Entries!$C$7:$C$166,$B20)</f>
        <v>#REF!</v>
      </c>
      <c r="L20" s="58" t="e">
        <f>SUM(I20:K20)</f>
        <v>#REF!</v>
      </c>
      <c r="M20" s="58"/>
      <c r="N20" s="47" t="str">
        <f>B20</f>
        <v>RBI</v>
      </c>
      <c r="O20" s="58" t="e">
        <f>G20+L20</f>
        <v>#REF!</v>
      </c>
      <c r="P20" s="57"/>
      <c r="Q20" s="57" t="e">
        <f>COUNTIFS(Entries!#REF!,Q$2,Entries!$C$7:$C$166,$B20)</f>
        <v>#REF!</v>
      </c>
      <c r="S20" s="47" t="s">
        <v>44</v>
      </c>
      <c r="T20" s="39">
        <v>2</v>
      </c>
    </row>
    <row r="21" spans="1:20" ht="24.95" customHeight="1" x14ac:dyDescent="0.25">
      <c r="A21" s="42" t="s">
        <v>100</v>
      </c>
      <c r="B21" s="47" t="s">
        <v>97</v>
      </c>
      <c r="C21" s="57" t="e">
        <f>COUNTIFS(Entries!#REF!,C$2,Entries!$C$7:$C$166,$B21)</f>
        <v>#REF!</v>
      </c>
      <c r="D21" s="57" t="e">
        <f>COUNTIFS(Entries!#REF!,D$2,Entries!$C$7:$C$166,$B21)</f>
        <v>#REF!</v>
      </c>
      <c r="E21" s="57" t="e">
        <f>COUNTIFS(Entries!#REF!,E$2,Entries!$C$7:$C$166,$B21)</f>
        <v>#REF!</v>
      </c>
      <c r="F21" s="57" t="e">
        <f>COUNTIFS(Entries!#REF!,F$2,Entries!$C$7:$C$166,$B21)</f>
        <v>#REF!</v>
      </c>
      <c r="G21" s="58" t="e">
        <f t="shared" ref="G21:G22" si="4">SUM(C21:F21)</f>
        <v>#REF!</v>
      </c>
      <c r="H21" s="57"/>
      <c r="I21" s="57" t="e">
        <f>COUNTIFS(Entries!#REF!,I$2,Entries!$C$7:$C$166,$B21)</f>
        <v>#REF!</v>
      </c>
      <c r="J21" s="57" t="e">
        <f>COUNTIFS(Entries!#REF!,J$2,Entries!$C$7:$C$166,$B21)</f>
        <v>#REF!</v>
      </c>
      <c r="K21" s="57" t="e">
        <f>COUNTIFS(Entries!#REF!,K$2,Entries!$C$7:$C$166,$B21)</f>
        <v>#REF!</v>
      </c>
      <c r="L21" s="58" t="e">
        <f t="shared" ref="L21:L22" si="5">SUM(I21:K21)</f>
        <v>#REF!</v>
      </c>
      <c r="M21" s="58"/>
      <c r="N21" s="47" t="str">
        <f t="shared" ref="N21:N22" si="6">B21</f>
        <v>TKV</v>
      </c>
      <c r="O21" s="58" t="e">
        <f t="shared" ref="O21:O22" si="7">G21+L21</f>
        <v>#REF!</v>
      </c>
      <c r="P21" s="57"/>
      <c r="Q21" s="57" t="e">
        <f>COUNTIFS(Entries!#REF!,Q$2,Entries!$C$7:$C$166,$B21)</f>
        <v>#REF!</v>
      </c>
      <c r="S21" s="47" t="s">
        <v>28</v>
      </c>
      <c r="T21" s="39">
        <v>0</v>
      </c>
    </row>
    <row r="22" spans="1:20" x14ac:dyDescent="0.25">
      <c r="B22" s="47" t="s">
        <v>102</v>
      </c>
      <c r="C22" s="57" t="e">
        <f>COUNTIFS(Entries!#REF!,C$2,Entries!$C$7:$C$166,$B22)</f>
        <v>#REF!</v>
      </c>
      <c r="D22" s="57" t="e">
        <f>COUNTIFS(Entries!#REF!,D$2,Entries!$C$7:$C$166,$B22)</f>
        <v>#REF!</v>
      </c>
      <c r="E22" s="57" t="e">
        <f>COUNTIFS(Entries!#REF!,E$2,Entries!$C$7:$C$166,$B22)</f>
        <v>#REF!</v>
      </c>
      <c r="F22" s="57" t="e">
        <f>COUNTIFS(Entries!#REF!,F$2,Entries!$C$7:$C$166,$B22)</f>
        <v>#REF!</v>
      </c>
      <c r="G22" s="58" t="e">
        <f t="shared" si="4"/>
        <v>#REF!</v>
      </c>
      <c r="H22" s="57"/>
      <c r="I22" s="57" t="e">
        <f>COUNTIFS(Entries!#REF!,I$2,Entries!$C$7:$C$166,$B22)</f>
        <v>#REF!</v>
      </c>
      <c r="J22" s="57" t="e">
        <f>COUNTIFS(Entries!#REF!,J$2,Entries!$C$7:$C$166,$B22)</f>
        <v>#REF!</v>
      </c>
      <c r="K22" s="57" t="e">
        <f>COUNTIFS(Entries!#REF!,K$2,Entries!$C$7:$C$166,$B22)</f>
        <v>#REF!</v>
      </c>
      <c r="L22" s="58" t="e">
        <f t="shared" si="5"/>
        <v>#REF!</v>
      </c>
      <c r="M22" s="58"/>
      <c r="N22" s="47" t="str">
        <f t="shared" si="6"/>
        <v>KSVH</v>
      </c>
      <c r="O22" s="58" t="e">
        <f t="shared" si="7"/>
        <v>#REF!</v>
      </c>
      <c r="P22" s="57"/>
      <c r="Q22" s="57" t="e">
        <f>COUNTIFS(Entries!#REF!,Q$2,Entries!$C$7:$C$166,$B22)</f>
        <v>#REF!</v>
      </c>
      <c r="S22" s="47" t="s">
        <v>28</v>
      </c>
      <c r="T22" s="39">
        <v>0</v>
      </c>
    </row>
    <row r="23" spans="1:20" ht="24.95" customHeight="1" x14ac:dyDescent="0.25">
      <c r="A23" s="42" t="s">
        <v>101</v>
      </c>
      <c r="B23" s="47" t="s">
        <v>103</v>
      </c>
      <c r="C23" s="57" t="e">
        <f>COUNTIFS(Entries!#REF!,C$2,Entries!$C$7:$C$166,$B23)</f>
        <v>#REF!</v>
      </c>
      <c r="D23" s="57" t="e">
        <f>COUNTIFS(Entries!#REF!,D$2,Entries!$C$7:$C$166,$B23)</f>
        <v>#REF!</v>
      </c>
      <c r="E23" s="57" t="e">
        <f>COUNTIFS(Entries!#REF!,E$2,Entries!$C$7:$C$166,$B23)</f>
        <v>#REF!</v>
      </c>
      <c r="F23" s="57" t="e">
        <f>COUNTIFS(Entries!#REF!,F$2,Entries!$C$7:$C$166,$B23)</f>
        <v>#REF!</v>
      </c>
      <c r="G23" s="58" t="e">
        <f t="shared" si="0"/>
        <v>#REF!</v>
      </c>
      <c r="H23" s="57"/>
      <c r="I23" s="57" t="e">
        <f>COUNTIFS(Entries!#REF!,I$2,Entries!$C$7:$C$166,$B23)</f>
        <v>#REF!</v>
      </c>
      <c r="J23" s="57" t="e">
        <f>COUNTIFS(Entries!#REF!,J$2,Entries!$C$7:$C$166,$B23)</f>
        <v>#REF!</v>
      </c>
      <c r="K23" s="57" t="e">
        <f>COUNTIFS(Entries!#REF!,K$2,Entries!$C$7:$C$166,$B23)</f>
        <v>#REF!</v>
      </c>
      <c r="L23" s="58" t="e">
        <f t="shared" si="1"/>
        <v>#REF!</v>
      </c>
      <c r="M23" s="58"/>
      <c r="N23" s="47" t="str">
        <f t="shared" si="2"/>
        <v>CHPL</v>
      </c>
      <c r="O23" s="58" t="e">
        <f t="shared" si="3"/>
        <v>#REF!</v>
      </c>
      <c r="P23" s="57"/>
      <c r="Q23" s="57" t="e">
        <f>COUNTIFS(Entries!#REF!,Q$2,Entries!$C$7:$C$166,$B23)</f>
        <v>#REF!</v>
      </c>
      <c r="S23" s="47" t="s">
        <v>28</v>
      </c>
      <c r="T23" s="39">
        <v>0</v>
      </c>
    </row>
    <row r="24" spans="1:20" ht="22.5" customHeight="1" x14ac:dyDescent="0.25">
      <c r="B24" s="48"/>
      <c r="C24" s="46" t="e">
        <f>SUM(C3:C23)</f>
        <v>#REF!</v>
      </c>
      <c r="D24" s="46" t="e">
        <f>SUM(D3:D23)</f>
        <v>#REF!</v>
      </c>
      <c r="E24" s="46" t="e">
        <f>SUM(E3:E23)</f>
        <v>#REF!</v>
      </c>
      <c r="F24" s="46" t="e">
        <f>SUM(F3:F23)</f>
        <v>#REF!</v>
      </c>
      <c r="G24" s="59" t="e">
        <f t="shared" si="0"/>
        <v>#REF!</v>
      </c>
      <c r="H24" s="46"/>
      <c r="I24" s="46" t="e">
        <f>SUM(I3:I23)</f>
        <v>#REF!</v>
      </c>
      <c r="J24" s="46" t="e">
        <f>SUM(J3:J23)</f>
        <v>#REF!</v>
      </c>
      <c r="K24" s="46" t="e">
        <f>SUM(K3:K23)</f>
        <v>#REF!</v>
      </c>
      <c r="L24" s="59" t="e">
        <f t="shared" si="1"/>
        <v>#REF!</v>
      </c>
      <c r="M24" s="59"/>
      <c r="N24" s="42"/>
      <c r="O24" s="59" t="e">
        <f>G24+L24</f>
        <v>#REF!</v>
      </c>
      <c r="P24" s="39"/>
      <c r="Q24" s="46" t="e">
        <f>SUM(Q3:Q23)</f>
        <v>#REF!</v>
      </c>
      <c r="T24" s="39">
        <v>100</v>
      </c>
    </row>
    <row r="25" spans="1:20" hidden="1" x14ac:dyDescent="0.25"/>
    <row r="26" spans="1:20" hidden="1" x14ac:dyDescent="0.25"/>
    <row r="27" spans="1:20" hidden="1" x14ac:dyDescent="0.25">
      <c r="B27" s="64" t="s">
        <v>96</v>
      </c>
      <c r="C27" s="65">
        <v>0</v>
      </c>
      <c r="D27" s="65">
        <v>0</v>
      </c>
      <c r="E27" s="65">
        <v>14</v>
      </c>
      <c r="F27" s="65">
        <v>35</v>
      </c>
      <c r="G27" s="66">
        <v>49</v>
      </c>
      <c r="H27" s="46"/>
      <c r="I27" s="65">
        <v>20</v>
      </c>
      <c r="J27" s="65">
        <v>13</v>
      </c>
      <c r="K27" s="65">
        <v>1</v>
      </c>
      <c r="L27" s="66">
        <v>34</v>
      </c>
      <c r="M27" s="59"/>
      <c r="N27" s="42"/>
      <c r="O27" s="66">
        <v>83</v>
      </c>
    </row>
    <row r="28" spans="1:20" hidden="1" x14ac:dyDescent="0.25"/>
    <row r="29" spans="1:20" hidden="1" x14ac:dyDescent="0.25"/>
  </sheetData>
  <sheetProtection selectLockedCells="1" selectUnlockedCells="1"/>
  <sortState xmlns:xlrd2="http://schemas.microsoft.com/office/spreadsheetml/2017/richdata2" ref="B3:B15">
    <sortCondition ref="B3:B1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7</vt:i4>
      </vt:variant>
    </vt:vector>
  </HeadingPairs>
  <TitlesOfParts>
    <vt:vector size="12" baseType="lpstr">
      <vt:lpstr>Entries</vt:lpstr>
      <vt:lpstr>Lijsten</vt:lpstr>
      <vt:lpstr>Timetable</vt:lpstr>
      <vt:lpstr>Timetable Indicatief</vt:lpstr>
      <vt:lpstr>Invoices</vt:lpstr>
      <vt:lpstr>Entries!Afdrukbereik</vt:lpstr>
      <vt:lpstr>Timetable!Afdrukbereik</vt:lpstr>
      <vt:lpstr>'Timetable Indicatief'!Afdrukbereik</vt:lpstr>
      <vt:lpstr>Entries!Afdruktitels</vt:lpstr>
      <vt:lpstr>Categorieen</vt:lpstr>
      <vt:lpstr>Entries</vt:lpstr>
      <vt:lpstr>ParametersB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Weymeersch BVBA</dc:creator>
  <cp:lastModifiedBy>Lynn Heiler</cp:lastModifiedBy>
  <cp:lastPrinted>2020-09-14T09:49:51Z</cp:lastPrinted>
  <dcterms:created xsi:type="dcterms:W3CDTF">2012-07-03T13:38:44Z</dcterms:created>
  <dcterms:modified xsi:type="dcterms:W3CDTF">2023-09-09T17:39:39Z</dcterms:modified>
</cp:coreProperties>
</file>